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C:\Users\11128271\Documents\"/>
    </mc:Choice>
  </mc:AlternateContent>
  <xr:revisionPtr revIDLastSave="0" documentId="13_ncr:1_{73DAB89D-1814-4CB0-A827-B030F3D00AE5}" xr6:coauthVersionLast="36" xr6:coauthVersionMax="36" xr10:uidLastSave="{00000000-0000-0000-0000-000000000000}"/>
  <workbookProtection workbookAlgorithmName="SHA-512" workbookHashValue="zXeru7s6YiZnznNEcXL3Q3LXSpxmxKxevJAVSZfQgBZFZiGbGTyC0y1hB6MQI5CP91T1B/XgPypUcvkhunIZTw==" workbookSaltValue="3SYziFJ+4VwiAGXKsCsBJg==" workbookSpinCount="100000" lockStructure="1"/>
  <bookViews>
    <workbookView xWindow="0" yWindow="0" windowWidth="15360" windowHeight="7545" activeTab="2" xr2:uid="{00000000-000D-0000-FFFF-FFFF00000000}"/>
  </bookViews>
  <sheets>
    <sheet name="Instructions " sheetId="16" r:id="rId1"/>
    <sheet name="Cover Page" sheetId="18" r:id="rId2"/>
    <sheet name="Claims Summary" sheetId="9" r:id="rId3"/>
    <sheet name="PCA Refence Sheet" sheetId="12" state="hidden" r:id="rId4"/>
    <sheet name="Lookup - PCA" sheetId="13" state="hidden" r:id="rId5"/>
    <sheet name=" LTSS State Funded Invoice" sheetId="19" r:id="rId6"/>
    <sheet name="LTSS Rates" sheetId="1" state="hidden" r:id="rId7"/>
    <sheet name="Sheet1" sheetId="15" state="hidden" r:id="rId8"/>
    <sheet name="Lists" sheetId="6" state="hidden" r:id="rId9"/>
    <sheet name="New Retainer Proc Codes" sheetId="14" state="hidden" r:id="rId10"/>
    <sheet name="Sheet2" sheetId="17" state="hidden" r:id="rId11"/>
  </sheets>
  <definedNames>
    <definedName name="_xlnm._FilterDatabase" localSheetId="8" hidden="1">Lists!$B$2:$C$26</definedName>
    <definedName name="_xlnm._FilterDatabase" localSheetId="6" hidden="1">'LTSS Rates'!$A$1:$D$13</definedName>
    <definedName name="_xlnm._FilterDatabase" localSheetId="9" hidden="1">'New Retainer Proc Codes'!$A$1:$I$128</definedName>
    <definedName name="_xlnm._FilterDatabase" localSheetId="10" hidden="1">Sheet2!$A$2:$D$2</definedName>
    <definedName name="_xlnm.Print_Area" localSheetId="5">' LTSS State Funded Invoice'!$A$1:$C$41</definedName>
    <definedName name="_xlnm.Print_Area" localSheetId="2">'Claims Summary'!$C$1:$P$309</definedName>
    <definedName name="_xlnm.Print_Area" localSheetId="1">'Cover Page'!$A$1:$C$46</definedName>
    <definedName name="_xlnm.Print_Area" localSheetId="0">'Instructions '!$A$4:$A$21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9" i="9" l="1"/>
  <c r="I308" i="9"/>
  <c r="I307" i="9"/>
  <c r="I306" i="9"/>
  <c r="I305" i="9"/>
  <c r="I304" i="9"/>
  <c r="I303" i="9"/>
  <c r="I302" i="9"/>
  <c r="I301" i="9"/>
  <c r="I300" i="9"/>
  <c r="I299" i="9"/>
  <c r="I298" i="9"/>
  <c r="I297" i="9"/>
  <c r="I296" i="9"/>
  <c r="I295" i="9"/>
  <c r="I294" i="9"/>
  <c r="I293" i="9"/>
  <c r="I292" i="9"/>
  <c r="I291" i="9"/>
  <c r="I290" i="9"/>
  <c r="I289" i="9"/>
  <c r="I288" i="9"/>
  <c r="I287" i="9"/>
  <c r="I286" i="9"/>
  <c r="I285" i="9"/>
  <c r="I284" i="9"/>
  <c r="I283" i="9"/>
  <c r="I282" i="9"/>
  <c r="I281" i="9"/>
  <c r="I280" i="9"/>
  <c r="I279" i="9"/>
  <c r="I278" i="9"/>
  <c r="I277" i="9"/>
  <c r="I276" i="9"/>
  <c r="I275" i="9"/>
  <c r="I274" i="9"/>
  <c r="I273" i="9"/>
  <c r="I272" i="9"/>
  <c r="I271" i="9"/>
  <c r="I270" i="9"/>
  <c r="I269" i="9"/>
  <c r="I268" i="9"/>
  <c r="I267" i="9"/>
  <c r="I266" i="9"/>
  <c r="I265" i="9"/>
  <c r="I264" i="9"/>
  <c r="I263" i="9"/>
  <c r="I262" i="9"/>
  <c r="I261" i="9"/>
  <c r="I260" i="9"/>
  <c r="I259" i="9"/>
  <c r="I258" i="9"/>
  <c r="I257" i="9"/>
  <c r="I256" i="9"/>
  <c r="I255" i="9"/>
  <c r="I254" i="9"/>
  <c r="I253" i="9"/>
  <c r="I252" i="9"/>
  <c r="I251" i="9"/>
  <c r="I250" i="9"/>
  <c r="I249" i="9"/>
  <c r="I248" i="9"/>
  <c r="I247" i="9"/>
  <c r="I246" i="9"/>
  <c r="I245" i="9"/>
  <c r="I244" i="9"/>
  <c r="I243" i="9"/>
  <c r="I242" i="9"/>
  <c r="I241" i="9"/>
  <c r="I240" i="9"/>
  <c r="I239" i="9"/>
  <c r="I238" i="9"/>
  <c r="I237" i="9"/>
  <c r="I236" i="9"/>
  <c r="I235" i="9"/>
  <c r="I234" i="9"/>
  <c r="I233" i="9"/>
  <c r="I232" i="9"/>
  <c r="I231" i="9"/>
  <c r="I230" i="9"/>
  <c r="I229" i="9"/>
  <c r="I228" i="9"/>
  <c r="I227" i="9"/>
  <c r="I226" i="9"/>
  <c r="I225" i="9"/>
  <c r="I224" i="9"/>
  <c r="I223" i="9"/>
  <c r="I222" i="9"/>
  <c r="I221" i="9"/>
  <c r="I220" i="9"/>
  <c r="I219" i="9"/>
  <c r="I218" i="9"/>
  <c r="I217" i="9"/>
  <c r="I216" i="9"/>
  <c r="I215" i="9"/>
  <c r="I214" i="9"/>
  <c r="I213" i="9"/>
  <c r="I212" i="9"/>
  <c r="I211" i="9"/>
  <c r="I210" i="9"/>
  <c r="I209" i="9"/>
  <c r="I208" i="9"/>
  <c r="I207" i="9"/>
  <c r="I206" i="9"/>
  <c r="I205" i="9"/>
  <c r="I204" i="9"/>
  <c r="I203" i="9"/>
  <c r="I202" i="9"/>
  <c r="I201" i="9"/>
  <c r="I200" i="9"/>
  <c r="I199" i="9"/>
  <c r="I198" i="9"/>
  <c r="I197" i="9"/>
  <c r="I196" i="9"/>
  <c r="I195" i="9"/>
  <c r="I194" i="9"/>
  <c r="I193" i="9"/>
  <c r="I192" i="9"/>
  <c r="I191" i="9"/>
  <c r="I190" i="9"/>
  <c r="I189" i="9"/>
  <c r="I188" i="9"/>
  <c r="I187" i="9"/>
  <c r="I186" i="9"/>
  <c r="I185" i="9"/>
  <c r="I184" i="9"/>
  <c r="I183" i="9"/>
  <c r="I182" i="9"/>
  <c r="I181" i="9"/>
  <c r="I180" i="9"/>
  <c r="I179" i="9"/>
  <c r="I178" i="9"/>
  <c r="I177" i="9"/>
  <c r="I176" i="9"/>
  <c r="I175" i="9"/>
  <c r="I174" i="9"/>
  <c r="I173" i="9"/>
  <c r="I172" i="9"/>
  <c r="I171" i="9"/>
  <c r="I170" i="9"/>
  <c r="I169" i="9"/>
  <c r="I168" i="9"/>
  <c r="I167" i="9"/>
  <c r="I166" i="9"/>
  <c r="I165" i="9"/>
  <c r="I164" i="9"/>
  <c r="I163" i="9"/>
  <c r="I162" i="9"/>
  <c r="I161" i="9"/>
  <c r="I160" i="9"/>
  <c r="I159" i="9"/>
  <c r="I158" i="9"/>
  <c r="I157" i="9"/>
  <c r="I156" i="9"/>
  <c r="I155" i="9"/>
  <c r="I154" i="9"/>
  <c r="I153" i="9"/>
  <c r="I152" i="9"/>
  <c r="I151" i="9"/>
  <c r="I150" i="9"/>
  <c r="I149" i="9"/>
  <c r="I148" i="9"/>
  <c r="I147" i="9"/>
  <c r="I146" i="9"/>
  <c r="I145" i="9"/>
  <c r="I144" i="9"/>
  <c r="I143" i="9"/>
  <c r="I142" i="9"/>
  <c r="I141" i="9"/>
  <c r="I140" i="9"/>
  <c r="I139" i="9"/>
  <c r="I138" i="9"/>
  <c r="I137" i="9"/>
  <c r="I136" i="9"/>
  <c r="I135" i="9"/>
  <c r="I134" i="9"/>
  <c r="I133" i="9"/>
  <c r="I132" i="9"/>
  <c r="I131" i="9"/>
  <c r="I130" i="9"/>
  <c r="I129" i="9"/>
  <c r="I128" i="9"/>
  <c r="I127" i="9"/>
  <c r="I126" i="9"/>
  <c r="I125" i="9"/>
  <c r="I124" i="9"/>
  <c r="I123" i="9"/>
  <c r="I122" i="9"/>
  <c r="I121" i="9"/>
  <c r="I120" i="9"/>
  <c r="I119" i="9"/>
  <c r="I118" i="9"/>
  <c r="I117" i="9"/>
  <c r="I116" i="9"/>
  <c r="I115" i="9"/>
  <c r="I114" i="9"/>
  <c r="I113" i="9"/>
  <c r="I112" i="9"/>
  <c r="I111" i="9"/>
  <c r="I110" i="9"/>
  <c r="I109" i="9"/>
  <c r="I108" i="9"/>
  <c r="I107" i="9"/>
  <c r="I106" i="9"/>
  <c r="I105" i="9"/>
  <c r="I104" i="9"/>
  <c r="I103" i="9"/>
  <c r="I102" i="9"/>
  <c r="I101" i="9"/>
  <c r="I100" i="9"/>
  <c r="I99" i="9"/>
  <c r="I98" i="9"/>
  <c r="I97" i="9"/>
  <c r="I96" i="9"/>
  <c r="I95" i="9"/>
  <c r="I94" i="9"/>
  <c r="I93" i="9"/>
  <c r="I92" i="9"/>
  <c r="I91" i="9"/>
  <c r="I90" i="9"/>
  <c r="I89" i="9"/>
  <c r="I88" i="9"/>
  <c r="I87" i="9"/>
  <c r="I86" i="9"/>
  <c r="I85" i="9"/>
  <c r="I84" i="9"/>
  <c r="I83" i="9"/>
  <c r="I82" i="9"/>
  <c r="I81" i="9"/>
  <c r="I80" i="9"/>
  <c r="I79" i="9"/>
  <c r="I78" i="9"/>
  <c r="I77" i="9"/>
  <c r="I76" i="9"/>
  <c r="I75" i="9"/>
  <c r="I74" i="9"/>
  <c r="I73" i="9"/>
  <c r="I72" i="9"/>
  <c r="I71" i="9"/>
  <c r="I70" i="9"/>
  <c r="I69" i="9"/>
  <c r="I68" i="9"/>
  <c r="I67" i="9"/>
  <c r="I66" i="9"/>
  <c r="I65" i="9"/>
  <c r="I64" i="9"/>
  <c r="I63" i="9"/>
  <c r="I62" i="9"/>
  <c r="I61" i="9"/>
  <c r="I60" i="9"/>
  <c r="I59" i="9"/>
  <c r="I58" i="9"/>
  <c r="I57" i="9"/>
  <c r="I56" i="9"/>
  <c r="I55" i="9"/>
  <c r="I54" i="9"/>
  <c r="I53" i="9"/>
  <c r="I52" i="9"/>
  <c r="I51" i="9"/>
  <c r="I50" i="9"/>
  <c r="I49" i="9"/>
  <c r="I48" i="9"/>
  <c r="I47" i="9"/>
  <c r="I46" i="9"/>
  <c r="I45" i="9"/>
  <c r="I44" i="9"/>
  <c r="I43" i="9"/>
  <c r="I42" i="9"/>
  <c r="I41" i="9"/>
  <c r="I40" i="9"/>
  <c r="I39" i="9"/>
  <c r="I38" i="9"/>
  <c r="I37" i="9"/>
  <c r="I36" i="9"/>
  <c r="I35" i="9"/>
  <c r="I34" i="9"/>
  <c r="I33" i="9"/>
  <c r="I32" i="9"/>
  <c r="I31" i="9"/>
  <c r="I30" i="9"/>
  <c r="I29" i="9"/>
  <c r="I28" i="9"/>
  <c r="I27" i="9"/>
  <c r="I26" i="9"/>
  <c r="I25" i="9"/>
  <c r="I24" i="9"/>
  <c r="I23" i="9"/>
  <c r="I22" i="9"/>
  <c r="I21" i="9"/>
  <c r="I20" i="9"/>
  <c r="I19" i="9"/>
  <c r="I18" i="9"/>
  <c r="I17" i="9"/>
  <c r="I16" i="9"/>
  <c r="I15" i="9"/>
  <c r="I14" i="9"/>
  <c r="I13" i="9"/>
  <c r="I12" i="9"/>
  <c r="I11" i="9"/>
  <c r="I10" i="9"/>
  <c r="AA309" i="9" l="1"/>
  <c r="AA308" i="9"/>
  <c r="AA307" i="9"/>
  <c r="AA306" i="9"/>
  <c r="AA305" i="9"/>
  <c r="AA304" i="9"/>
  <c r="AA303" i="9"/>
  <c r="AA302" i="9"/>
  <c r="AA301" i="9"/>
  <c r="AA300" i="9"/>
  <c r="AA299" i="9"/>
  <c r="AA298" i="9"/>
  <c r="AA297" i="9"/>
  <c r="AA296" i="9"/>
  <c r="AA295" i="9"/>
  <c r="AA294" i="9"/>
  <c r="AA293" i="9"/>
  <c r="AA292" i="9"/>
  <c r="AA291" i="9"/>
  <c r="AA290" i="9"/>
  <c r="AA289" i="9"/>
  <c r="AA288" i="9"/>
  <c r="AA287" i="9"/>
  <c r="AA286" i="9"/>
  <c r="AA285" i="9"/>
  <c r="AA284" i="9"/>
  <c r="AA283" i="9"/>
  <c r="AA282" i="9"/>
  <c r="AA281" i="9"/>
  <c r="AA280" i="9"/>
  <c r="AA279" i="9"/>
  <c r="AA278" i="9"/>
  <c r="AA277" i="9"/>
  <c r="AA276" i="9"/>
  <c r="AA275" i="9"/>
  <c r="AA274" i="9"/>
  <c r="AA273" i="9"/>
  <c r="AA272" i="9"/>
  <c r="AA271" i="9"/>
  <c r="AA270" i="9"/>
  <c r="AA269" i="9"/>
  <c r="AA268" i="9"/>
  <c r="AA267" i="9"/>
  <c r="AA266" i="9"/>
  <c r="AA265" i="9"/>
  <c r="AA264" i="9"/>
  <c r="AA263" i="9"/>
  <c r="AA262" i="9"/>
  <c r="AA261" i="9"/>
  <c r="AA260" i="9"/>
  <c r="AA259" i="9"/>
  <c r="AA258" i="9"/>
  <c r="AA257" i="9"/>
  <c r="AA256" i="9"/>
  <c r="AA255" i="9"/>
  <c r="AA254" i="9"/>
  <c r="AA253" i="9"/>
  <c r="AA252" i="9"/>
  <c r="AA251" i="9"/>
  <c r="AA250" i="9"/>
  <c r="AA249" i="9"/>
  <c r="AA248" i="9"/>
  <c r="AA247" i="9"/>
  <c r="AA246" i="9"/>
  <c r="AA245" i="9"/>
  <c r="AA244" i="9"/>
  <c r="AA243" i="9"/>
  <c r="AA242" i="9"/>
  <c r="AA241" i="9"/>
  <c r="AA240" i="9"/>
  <c r="AA239" i="9"/>
  <c r="AA238" i="9"/>
  <c r="AA237" i="9"/>
  <c r="AA236" i="9"/>
  <c r="AA235" i="9"/>
  <c r="AA234" i="9"/>
  <c r="AA233" i="9"/>
  <c r="AA232" i="9"/>
  <c r="AA231" i="9"/>
  <c r="AA230" i="9"/>
  <c r="AA229" i="9"/>
  <c r="AA228" i="9"/>
  <c r="AA227" i="9"/>
  <c r="AA226" i="9"/>
  <c r="AA225" i="9"/>
  <c r="AA224" i="9"/>
  <c r="AA223" i="9"/>
  <c r="AA222" i="9"/>
  <c r="AA221" i="9"/>
  <c r="AA220" i="9"/>
  <c r="AA219" i="9"/>
  <c r="AA218" i="9"/>
  <c r="AA217" i="9"/>
  <c r="AA216" i="9"/>
  <c r="AA215" i="9"/>
  <c r="AA214" i="9"/>
  <c r="AA213" i="9"/>
  <c r="AA212" i="9"/>
  <c r="AA211" i="9"/>
  <c r="AA210" i="9"/>
  <c r="AA209" i="9"/>
  <c r="AA208" i="9"/>
  <c r="AA207" i="9"/>
  <c r="AA206" i="9"/>
  <c r="AA205" i="9"/>
  <c r="AA204" i="9"/>
  <c r="AA203" i="9"/>
  <c r="AA202" i="9"/>
  <c r="AA201" i="9"/>
  <c r="AA200" i="9"/>
  <c r="AA199" i="9"/>
  <c r="AA198" i="9"/>
  <c r="AA197" i="9"/>
  <c r="AA196" i="9"/>
  <c r="AA195" i="9"/>
  <c r="AA194" i="9"/>
  <c r="AA193" i="9"/>
  <c r="AA192" i="9"/>
  <c r="AA191" i="9"/>
  <c r="AA190" i="9"/>
  <c r="AA189" i="9"/>
  <c r="AA188" i="9"/>
  <c r="AA187" i="9"/>
  <c r="AA186" i="9"/>
  <c r="AA185" i="9"/>
  <c r="AA184" i="9"/>
  <c r="AA183" i="9"/>
  <c r="AA182" i="9"/>
  <c r="AA181" i="9"/>
  <c r="AA180" i="9"/>
  <c r="AA179" i="9"/>
  <c r="AA178" i="9"/>
  <c r="AA177" i="9"/>
  <c r="AA176" i="9"/>
  <c r="AA175" i="9"/>
  <c r="AA174" i="9"/>
  <c r="AA173" i="9"/>
  <c r="AA172" i="9"/>
  <c r="AA171" i="9"/>
  <c r="AA170" i="9"/>
  <c r="AA169" i="9"/>
  <c r="AA168" i="9"/>
  <c r="AA167" i="9"/>
  <c r="AA166" i="9"/>
  <c r="AA165" i="9"/>
  <c r="AA164" i="9"/>
  <c r="AA163" i="9"/>
  <c r="AA162" i="9"/>
  <c r="AA161" i="9"/>
  <c r="AA160" i="9"/>
  <c r="AA159" i="9"/>
  <c r="AA158" i="9"/>
  <c r="AA157" i="9"/>
  <c r="AA156" i="9"/>
  <c r="AA155" i="9"/>
  <c r="AA154" i="9"/>
  <c r="AA153" i="9"/>
  <c r="AA152" i="9"/>
  <c r="AA151" i="9"/>
  <c r="AA150" i="9"/>
  <c r="AA149" i="9"/>
  <c r="AA148" i="9"/>
  <c r="AA147" i="9"/>
  <c r="AA146" i="9"/>
  <c r="AA145" i="9"/>
  <c r="AA144" i="9"/>
  <c r="AA143" i="9"/>
  <c r="AA142" i="9"/>
  <c r="AA141" i="9"/>
  <c r="AA140" i="9"/>
  <c r="AA139" i="9"/>
  <c r="AA138" i="9"/>
  <c r="AA137" i="9"/>
  <c r="AA136" i="9"/>
  <c r="AA135" i="9"/>
  <c r="AA134" i="9"/>
  <c r="AA133" i="9"/>
  <c r="AA132" i="9"/>
  <c r="AA131" i="9"/>
  <c r="AA130" i="9"/>
  <c r="AA129" i="9"/>
  <c r="AA128" i="9"/>
  <c r="AA127" i="9"/>
  <c r="AA126" i="9"/>
  <c r="AA125" i="9"/>
  <c r="AA124" i="9"/>
  <c r="AA123" i="9"/>
  <c r="AA122" i="9"/>
  <c r="AA121" i="9"/>
  <c r="AA120" i="9"/>
  <c r="AA119" i="9"/>
  <c r="AA118" i="9"/>
  <c r="AA117" i="9"/>
  <c r="AA116" i="9"/>
  <c r="AA115" i="9"/>
  <c r="AA114" i="9"/>
  <c r="AA113" i="9"/>
  <c r="AA112" i="9"/>
  <c r="AA111" i="9"/>
  <c r="AA110" i="9"/>
  <c r="AA109" i="9"/>
  <c r="AA108" i="9"/>
  <c r="AA107" i="9"/>
  <c r="AA106" i="9"/>
  <c r="AA105" i="9"/>
  <c r="AA104" i="9"/>
  <c r="AA103" i="9"/>
  <c r="AA102" i="9"/>
  <c r="AA101" i="9"/>
  <c r="AA100" i="9"/>
  <c r="AA99" i="9"/>
  <c r="AA98" i="9"/>
  <c r="AA97" i="9"/>
  <c r="AA96" i="9"/>
  <c r="AA95" i="9"/>
  <c r="AA94" i="9"/>
  <c r="AA93" i="9"/>
  <c r="AA92" i="9"/>
  <c r="AA91" i="9"/>
  <c r="AA90" i="9"/>
  <c r="AA89" i="9"/>
  <c r="AA88" i="9"/>
  <c r="AA87" i="9"/>
  <c r="AA86" i="9"/>
  <c r="AA85" i="9"/>
  <c r="AA84" i="9"/>
  <c r="AA83" i="9"/>
  <c r="AA82" i="9"/>
  <c r="AA81" i="9"/>
  <c r="AA80" i="9"/>
  <c r="AA79" i="9"/>
  <c r="AA78" i="9"/>
  <c r="AA77" i="9"/>
  <c r="AA76" i="9"/>
  <c r="AA75" i="9"/>
  <c r="AA74" i="9"/>
  <c r="AA73" i="9"/>
  <c r="AA72" i="9"/>
  <c r="AA71" i="9"/>
  <c r="AA70" i="9"/>
  <c r="AA69" i="9"/>
  <c r="AA68" i="9"/>
  <c r="AA67" i="9"/>
  <c r="AA66" i="9"/>
  <c r="AA65" i="9"/>
  <c r="AA64" i="9"/>
  <c r="AA63" i="9"/>
  <c r="AA62" i="9"/>
  <c r="AA61" i="9"/>
  <c r="AA60" i="9"/>
  <c r="AA59" i="9"/>
  <c r="AA58" i="9"/>
  <c r="AA57" i="9"/>
  <c r="AA56" i="9"/>
  <c r="AA55" i="9"/>
  <c r="AA54" i="9"/>
  <c r="AA53" i="9"/>
  <c r="AA52" i="9"/>
  <c r="AA51" i="9"/>
  <c r="AA50" i="9"/>
  <c r="AA49" i="9"/>
  <c r="AA48" i="9"/>
  <c r="AA47" i="9"/>
  <c r="AA46" i="9"/>
  <c r="AA45" i="9"/>
  <c r="AA44" i="9"/>
  <c r="AA43" i="9"/>
  <c r="AA42" i="9"/>
  <c r="AA41" i="9"/>
  <c r="AA40" i="9"/>
  <c r="AA39" i="9"/>
  <c r="AA38" i="9"/>
  <c r="AA37" i="9"/>
  <c r="AA36" i="9"/>
  <c r="AA35" i="9"/>
  <c r="AA34" i="9"/>
  <c r="AA33" i="9"/>
  <c r="AA32" i="9"/>
  <c r="AA31" i="9"/>
  <c r="AA30" i="9"/>
  <c r="AA29" i="9"/>
  <c r="AA28" i="9"/>
  <c r="AA27" i="9"/>
  <c r="AA26" i="9"/>
  <c r="AA25" i="9"/>
  <c r="AA24" i="9"/>
  <c r="AA23" i="9"/>
  <c r="AA22" i="9"/>
  <c r="AA21" i="9"/>
  <c r="AA20" i="9"/>
  <c r="AA19" i="9"/>
  <c r="AA18" i="9"/>
  <c r="AA17" i="9"/>
  <c r="AA16" i="9"/>
  <c r="AA15" i="9"/>
  <c r="AA14" i="9"/>
  <c r="AA13" i="9"/>
  <c r="AA12" i="9"/>
  <c r="AA11" i="9"/>
  <c r="AA10" i="9"/>
  <c r="AB309" i="9"/>
  <c r="O309" i="9" s="1"/>
  <c r="AB308" i="9"/>
  <c r="O308" i="9" s="1"/>
  <c r="AB307" i="9"/>
  <c r="O307" i="9" s="1"/>
  <c r="AB306" i="9"/>
  <c r="O306" i="9" s="1"/>
  <c r="AB305" i="9"/>
  <c r="AB304" i="9"/>
  <c r="AB303" i="9"/>
  <c r="AB302" i="9"/>
  <c r="AB301" i="9"/>
  <c r="O301" i="9" s="1"/>
  <c r="AB300" i="9"/>
  <c r="O300" i="9" s="1"/>
  <c r="AB299" i="9"/>
  <c r="O299" i="9" s="1"/>
  <c r="AB298" i="9"/>
  <c r="O298" i="9" s="1"/>
  <c r="AB297" i="9"/>
  <c r="AB296" i="9"/>
  <c r="AB295" i="9"/>
  <c r="AB294" i="9"/>
  <c r="AB293" i="9"/>
  <c r="O293" i="9" s="1"/>
  <c r="AB292" i="9"/>
  <c r="O292" i="9" s="1"/>
  <c r="AB291" i="9"/>
  <c r="O291" i="9" s="1"/>
  <c r="AB290" i="9"/>
  <c r="O290" i="9" s="1"/>
  <c r="AB289" i="9"/>
  <c r="AB288" i="9"/>
  <c r="AB287" i="9"/>
  <c r="AB286" i="9"/>
  <c r="AB285" i="9"/>
  <c r="O285" i="9" s="1"/>
  <c r="AB284" i="9"/>
  <c r="O284" i="9" s="1"/>
  <c r="AB283" i="9"/>
  <c r="O283" i="9" s="1"/>
  <c r="AB282" i="9"/>
  <c r="O282" i="9" s="1"/>
  <c r="AB281" i="9"/>
  <c r="AB280" i="9"/>
  <c r="AB279" i="9"/>
  <c r="AB278" i="9"/>
  <c r="AB277" i="9"/>
  <c r="O277" i="9" s="1"/>
  <c r="AB276" i="9"/>
  <c r="O276" i="9" s="1"/>
  <c r="AB275" i="9"/>
  <c r="O275" i="9" s="1"/>
  <c r="AB274" i="9"/>
  <c r="O274" i="9" s="1"/>
  <c r="AB273" i="9"/>
  <c r="AB272" i="9"/>
  <c r="AB271" i="9"/>
  <c r="AB270" i="9"/>
  <c r="AB269" i="9"/>
  <c r="O269" i="9" s="1"/>
  <c r="AB268" i="9"/>
  <c r="O268" i="9" s="1"/>
  <c r="AB267" i="9"/>
  <c r="O267" i="9" s="1"/>
  <c r="AB266" i="9"/>
  <c r="O266" i="9" s="1"/>
  <c r="AB265" i="9"/>
  <c r="AB264" i="9"/>
  <c r="AB263" i="9"/>
  <c r="AB262" i="9"/>
  <c r="AB261" i="9"/>
  <c r="O261" i="9" s="1"/>
  <c r="AB260" i="9"/>
  <c r="O260" i="9" s="1"/>
  <c r="AB259" i="9"/>
  <c r="O259" i="9" s="1"/>
  <c r="AB258" i="9"/>
  <c r="O258" i="9" s="1"/>
  <c r="AB257" i="9"/>
  <c r="AB256" i="9"/>
  <c r="AB255" i="9"/>
  <c r="AB254" i="9"/>
  <c r="AB253" i="9"/>
  <c r="O253" i="9" s="1"/>
  <c r="AB252" i="9"/>
  <c r="O252" i="9" s="1"/>
  <c r="AB251" i="9"/>
  <c r="O251" i="9" s="1"/>
  <c r="AB250" i="9"/>
  <c r="O250" i="9" s="1"/>
  <c r="AB249" i="9"/>
  <c r="AB248" i="9"/>
  <c r="AB247" i="9"/>
  <c r="AB246" i="9"/>
  <c r="AB245" i="9"/>
  <c r="O245" i="9" s="1"/>
  <c r="AB244" i="9"/>
  <c r="O244" i="9" s="1"/>
  <c r="AB243" i="9"/>
  <c r="O243" i="9" s="1"/>
  <c r="AB242" i="9"/>
  <c r="O242" i="9" s="1"/>
  <c r="AB241" i="9"/>
  <c r="AB240" i="9"/>
  <c r="AB239" i="9"/>
  <c r="AB238" i="9"/>
  <c r="AB237" i="9"/>
  <c r="O237" i="9" s="1"/>
  <c r="AB236" i="9"/>
  <c r="O236" i="9" s="1"/>
  <c r="AB235" i="9"/>
  <c r="O235" i="9" s="1"/>
  <c r="AB234" i="9"/>
  <c r="O234" i="9" s="1"/>
  <c r="AB233" i="9"/>
  <c r="AB232" i="9"/>
  <c r="AB231" i="9"/>
  <c r="AB230" i="9"/>
  <c r="AB229" i="9"/>
  <c r="O229" i="9" s="1"/>
  <c r="AB228" i="9"/>
  <c r="O228" i="9" s="1"/>
  <c r="AB227" i="9"/>
  <c r="O227" i="9" s="1"/>
  <c r="AB226" i="9"/>
  <c r="O226" i="9" s="1"/>
  <c r="AB225" i="9"/>
  <c r="AB224" i="9"/>
  <c r="AB223" i="9"/>
  <c r="AB222" i="9"/>
  <c r="AB221" i="9"/>
  <c r="O221" i="9" s="1"/>
  <c r="AB220" i="9"/>
  <c r="O220" i="9" s="1"/>
  <c r="AB219" i="9"/>
  <c r="O219" i="9" s="1"/>
  <c r="AB218" i="9"/>
  <c r="O218" i="9" s="1"/>
  <c r="AB217" i="9"/>
  <c r="AB216" i="9"/>
  <c r="AB215" i="9"/>
  <c r="AB214" i="9"/>
  <c r="AB213" i="9"/>
  <c r="O213" i="9" s="1"/>
  <c r="AB212" i="9"/>
  <c r="O212" i="9" s="1"/>
  <c r="AB211" i="9"/>
  <c r="O211" i="9" s="1"/>
  <c r="AB210" i="9"/>
  <c r="O210" i="9" s="1"/>
  <c r="AB209" i="9"/>
  <c r="AB208" i="9"/>
  <c r="AB207" i="9"/>
  <c r="AB206" i="9"/>
  <c r="AB205" i="9"/>
  <c r="O205" i="9" s="1"/>
  <c r="AB204" i="9"/>
  <c r="O204" i="9" s="1"/>
  <c r="AB203" i="9"/>
  <c r="O203" i="9" s="1"/>
  <c r="AB202" i="9"/>
  <c r="O202" i="9" s="1"/>
  <c r="AB201" i="9"/>
  <c r="AB200" i="9"/>
  <c r="AB199" i="9"/>
  <c r="AB198" i="9"/>
  <c r="AB197" i="9"/>
  <c r="O197" i="9" s="1"/>
  <c r="AB196" i="9"/>
  <c r="O196" i="9" s="1"/>
  <c r="AB195" i="9"/>
  <c r="O195" i="9" s="1"/>
  <c r="AB194" i="9"/>
  <c r="O194" i="9" s="1"/>
  <c r="AB193" i="9"/>
  <c r="O193" i="9" s="1"/>
  <c r="AB192" i="9"/>
  <c r="AB191" i="9"/>
  <c r="AB190" i="9"/>
  <c r="AB189" i="9"/>
  <c r="O189" i="9" s="1"/>
  <c r="AB188" i="9"/>
  <c r="O188" i="9" s="1"/>
  <c r="AB187" i="9"/>
  <c r="O187" i="9" s="1"/>
  <c r="AB186" i="9"/>
  <c r="O186" i="9" s="1"/>
  <c r="AB185" i="9"/>
  <c r="O185" i="9" s="1"/>
  <c r="AB184" i="9"/>
  <c r="AB183" i="9"/>
  <c r="AB182" i="9"/>
  <c r="AB181" i="9"/>
  <c r="O181" i="9" s="1"/>
  <c r="AB180" i="9"/>
  <c r="O180" i="9" s="1"/>
  <c r="AB179" i="9"/>
  <c r="O179" i="9" s="1"/>
  <c r="AB178" i="9"/>
  <c r="O178" i="9" s="1"/>
  <c r="AB177" i="9"/>
  <c r="O177" i="9" s="1"/>
  <c r="AB176" i="9"/>
  <c r="AB175" i="9"/>
  <c r="AB174" i="9"/>
  <c r="AB173" i="9"/>
  <c r="O173" i="9" s="1"/>
  <c r="AB172" i="9"/>
  <c r="O172" i="9" s="1"/>
  <c r="AB171" i="9"/>
  <c r="O171" i="9" s="1"/>
  <c r="AB170" i="9"/>
  <c r="O170" i="9" s="1"/>
  <c r="AB169" i="9"/>
  <c r="O169" i="9" s="1"/>
  <c r="AB168" i="9"/>
  <c r="AB167" i="9"/>
  <c r="AB166" i="9"/>
  <c r="AB165" i="9"/>
  <c r="O165" i="9" s="1"/>
  <c r="AB164" i="9"/>
  <c r="O164" i="9" s="1"/>
  <c r="AB163" i="9"/>
  <c r="O163" i="9" s="1"/>
  <c r="AB162" i="9"/>
  <c r="O162" i="9" s="1"/>
  <c r="AB161" i="9"/>
  <c r="O161" i="9" s="1"/>
  <c r="AB160" i="9"/>
  <c r="AB159" i="9"/>
  <c r="AB158" i="9"/>
  <c r="AB157" i="9"/>
  <c r="O157" i="9" s="1"/>
  <c r="AB156" i="9"/>
  <c r="O156" i="9" s="1"/>
  <c r="AB155" i="9"/>
  <c r="O155" i="9" s="1"/>
  <c r="AB154" i="9"/>
  <c r="O154" i="9" s="1"/>
  <c r="AB153" i="9"/>
  <c r="O153" i="9" s="1"/>
  <c r="AB152" i="9"/>
  <c r="AB151" i="9"/>
  <c r="AB150" i="9"/>
  <c r="AB149" i="9"/>
  <c r="O149" i="9" s="1"/>
  <c r="AB148" i="9"/>
  <c r="O148" i="9" s="1"/>
  <c r="AB147" i="9"/>
  <c r="O147" i="9" s="1"/>
  <c r="AB146" i="9"/>
  <c r="O146" i="9" s="1"/>
  <c r="AB145" i="9"/>
  <c r="O145" i="9" s="1"/>
  <c r="AB144" i="9"/>
  <c r="AB143" i="9"/>
  <c r="AB142" i="9"/>
  <c r="AB141" i="9"/>
  <c r="O141" i="9" s="1"/>
  <c r="AB140" i="9"/>
  <c r="O140" i="9" s="1"/>
  <c r="AB139" i="9"/>
  <c r="O139" i="9" s="1"/>
  <c r="AB138" i="9"/>
  <c r="O138" i="9" s="1"/>
  <c r="AB137" i="9"/>
  <c r="O137" i="9" s="1"/>
  <c r="AB136" i="9"/>
  <c r="AB135" i="9"/>
  <c r="AB134" i="9"/>
  <c r="AB133" i="9"/>
  <c r="O133" i="9" s="1"/>
  <c r="AB132" i="9"/>
  <c r="O132" i="9" s="1"/>
  <c r="AB131" i="9"/>
  <c r="O131" i="9" s="1"/>
  <c r="AB130" i="9"/>
  <c r="O130" i="9" s="1"/>
  <c r="AB129" i="9"/>
  <c r="O129" i="9" s="1"/>
  <c r="AB128" i="9"/>
  <c r="AB127" i="9"/>
  <c r="AB126" i="9"/>
  <c r="AB125" i="9"/>
  <c r="O125" i="9" s="1"/>
  <c r="AB124" i="9"/>
  <c r="O124" i="9" s="1"/>
  <c r="AB123" i="9"/>
  <c r="O123" i="9" s="1"/>
  <c r="AB122" i="9"/>
  <c r="O122" i="9" s="1"/>
  <c r="AB121" i="9"/>
  <c r="O121" i="9" s="1"/>
  <c r="AB120" i="9"/>
  <c r="AB119" i="9"/>
  <c r="AB118" i="9"/>
  <c r="AB117" i="9"/>
  <c r="O117" i="9" s="1"/>
  <c r="AB116" i="9"/>
  <c r="O116" i="9" s="1"/>
  <c r="AB115" i="9"/>
  <c r="O115" i="9" s="1"/>
  <c r="AB114" i="9"/>
  <c r="O114" i="9" s="1"/>
  <c r="AB113" i="9"/>
  <c r="O113" i="9" s="1"/>
  <c r="AB112" i="9"/>
  <c r="AB111" i="9"/>
  <c r="AB110" i="9"/>
  <c r="AB109" i="9"/>
  <c r="O109" i="9" s="1"/>
  <c r="AB108" i="9"/>
  <c r="O108" i="9" s="1"/>
  <c r="AB107" i="9"/>
  <c r="O107" i="9" s="1"/>
  <c r="AB106" i="9"/>
  <c r="O106" i="9" s="1"/>
  <c r="AB105" i="9"/>
  <c r="O105" i="9" s="1"/>
  <c r="AB104" i="9"/>
  <c r="AB103" i="9"/>
  <c r="AB102" i="9"/>
  <c r="AB101" i="9"/>
  <c r="O101" i="9" s="1"/>
  <c r="AB100" i="9"/>
  <c r="O100" i="9" s="1"/>
  <c r="AB99" i="9"/>
  <c r="O99" i="9" s="1"/>
  <c r="AB98" i="9"/>
  <c r="O98" i="9" s="1"/>
  <c r="AB97" i="9"/>
  <c r="O97" i="9" s="1"/>
  <c r="AB96" i="9"/>
  <c r="AB95" i="9"/>
  <c r="AB94" i="9"/>
  <c r="AB93" i="9"/>
  <c r="O93" i="9" s="1"/>
  <c r="AB92" i="9"/>
  <c r="O92" i="9" s="1"/>
  <c r="AB91" i="9"/>
  <c r="O91" i="9" s="1"/>
  <c r="AB90" i="9"/>
  <c r="O90" i="9" s="1"/>
  <c r="AB89" i="9"/>
  <c r="O89" i="9" s="1"/>
  <c r="AB88" i="9"/>
  <c r="AB87" i="9"/>
  <c r="AB86" i="9"/>
  <c r="AB85" i="9"/>
  <c r="O85" i="9" s="1"/>
  <c r="AB84" i="9"/>
  <c r="O84" i="9" s="1"/>
  <c r="AB83" i="9"/>
  <c r="O83" i="9" s="1"/>
  <c r="AB82" i="9"/>
  <c r="O82" i="9" s="1"/>
  <c r="AB81" i="9"/>
  <c r="O81" i="9" s="1"/>
  <c r="AB80" i="9"/>
  <c r="AB79" i="9"/>
  <c r="AB78" i="9"/>
  <c r="AB77" i="9"/>
  <c r="O77" i="9" s="1"/>
  <c r="AB76" i="9"/>
  <c r="O76" i="9" s="1"/>
  <c r="AB75" i="9"/>
  <c r="O75" i="9" s="1"/>
  <c r="AB74" i="9"/>
  <c r="O74" i="9" s="1"/>
  <c r="AB73" i="9"/>
  <c r="O73" i="9" s="1"/>
  <c r="AB72" i="9"/>
  <c r="AB71" i="9"/>
  <c r="AB70" i="9"/>
  <c r="AB69" i="9"/>
  <c r="O69" i="9" s="1"/>
  <c r="AB68" i="9"/>
  <c r="O68" i="9" s="1"/>
  <c r="AB67" i="9"/>
  <c r="O67" i="9" s="1"/>
  <c r="AB66" i="9"/>
  <c r="O66" i="9" s="1"/>
  <c r="AB65" i="9"/>
  <c r="O65" i="9" s="1"/>
  <c r="AB64" i="9"/>
  <c r="AB63" i="9"/>
  <c r="AB62" i="9"/>
  <c r="AB61" i="9"/>
  <c r="O61" i="9" s="1"/>
  <c r="AB60" i="9"/>
  <c r="O60" i="9" s="1"/>
  <c r="AB59" i="9"/>
  <c r="O59" i="9" s="1"/>
  <c r="AB58" i="9"/>
  <c r="O58" i="9" s="1"/>
  <c r="AB57" i="9"/>
  <c r="O57" i="9" s="1"/>
  <c r="AB56" i="9"/>
  <c r="AB55" i="9"/>
  <c r="AB54" i="9"/>
  <c r="AB53" i="9"/>
  <c r="O53" i="9" s="1"/>
  <c r="AB52" i="9"/>
  <c r="O52" i="9" s="1"/>
  <c r="AB51" i="9"/>
  <c r="O51" i="9" s="1"/>
  <c r="AB50" i="9"/>
  <c r="O50" i="9" s="1"/>
  <c r="AB49" i="9"/>
  <c r="O49" i="9" s="1"/>
  <c r="AB48" i="9"/>
  <c r="AB47" i="9"/>
  <c r="AB46" i="9"/>
  <c r="AB45" i="9"/>
  <c r="O45" i="9" s="1"/>
  <c r="AB44" i="9"/>
  <c r="O44" i="9" s="1"/>
  <c r="AB43" i="9"/>
  <c r="O43" i="9" s="1"/>
  <c r="AB42" i="9"/>
  <c r="O42" i="9" s="1"/>
  <c r="AB41" i="9"/>
  <c r="O41" i="9" s="1"/>
  <c r="AB40" i="9"/>
  <c r="AB39" i="9"/>
  <c r="AB38" i="9"/>
  <c r="AB37" i="9"/>
  <c r="O37" i="9" s="1"/>
  <c r="AB36" i="9"/>
  <c r="O36" i="9" s="1"/>
  <c r="AB35" i="9"/>
  <c r="O35" i="9" s="1"/>
  <c r="AB34" i="9"/>
  <c r="O34" i="9" s="1"/>
  <c r="AB33" i="9"/>
  <c r="O33" i="9" s="1"/>
  <c r="AB32" i="9"/>
  <c r="AB31" i="9"/>
  <c r="AB30" i="9"/>
  <c r="AB29" i="9"/>
  <c r="O29" i="9" s="1"/>
  <c r="AB28" i="9"/>
  <c r="O28" i="9" s="1"/>
  <c r="AB27" i="9"/>
  <c r="O27" i="9" s="1"/>
  <c r="AB26" i="9"/>
  <c r="O26" i="9" s="1"/>
  <c r="AB25" i="9"/>
  <c r="O25" i="9" s="1"/>
  <c r="AB24" i="9"/>
  <c r="AB23" i="9"/>
  <c r="AB22" i="9"/>
  <c r="AB21" i="9"/>
  <c r="O21" i="9" s="1"/>
  <c r="AB20" i="9"/>
  <c r="O20" i="9" s="1"/>
  <c r="AB19" i="9"/>
  <c r="O19" i="9" s="1"/>
  <c r="AB18" i="9"/>
  <c r="O18" i="9" s="1"/>
  <c r="AB17" i="9"/>
  <c r="AB16" i="9"/>
  <c r="AB15" i="9"/>
  <c r="AB14" i="9"/>
  <c r="AB13" i="9"/>
  <c r="AB12" i="9"/>
  <c r="AB11" i="9"/>
  <c r="AB10" i="9"/>
  <c r="O32" i="9" l="1"/>
  <c r="O40" i="9"/>
  <c r="O48" i="9"/>
  <c r="O56" i="9"/>
  <c r="O64" i="9"/>
  <c r="O72" i="9"/>
  <c r="O80" i="9"/>
  <c r="O88" i="9"/>
  <c r="O96" i="9"/>
  <c r="O104" i="9"/>
  <c r="O112" i="9"/>
  <c r="O120" i="9"/>
  <c r="O128" i="9"/>
  <c r="O136" i="9"/>
  <c r="O144" i="9"/>
  <c r="O152" i="9"/>
  <c r="O160" i="9"/>
  <c r="O168" i="9"/>
  <c r="O176" i="9"/>
  <c r="O184" i="9"/>
  <c r="O192" i="9"/>
  <c r="O200" i="9"/>
  <c r="O208" i="9"/>
  <c r="O216" i="9"/>
  <c r="O224" i="9"/>
  <c r="O232" i="9"/>
  <c r="O240" i="9"/>
  <c r="O248" i="9"/>
  <c r="O256" i="9"/>
  <c r="O264" i="9"/>
  <c r="O272" i="9"/>
  <c r="O280" i="9"/>
  <c r="O288" i="9"/>
  <c r="O296" i="9"/>
  <c r="O304" i="9"/>
  <c r="O201" i="9"/>
  <c r="O209" i="9"/>
  <c r="O217" i="9"/>
  <c r="O225" i="9"/>
  <c r="O233" i="9"/>
  <c r="O241" i="9"/>
  <c r="O249" i="9"/>
  <c r="O257" i="9"/>
  <c r="O265" i="9"/>
  <c r="O273" i="9"/>
  <c r="O281" i="9"/>
  <c r="O289" i="9"/>
  <c r="O297" i="9"/>
  <c r="O305" i="9"/>
  <c r="O30" i="9"/>
  <c r="O38" i="9"/>
  <c r="O46" i="9"/>
  <c r="O54" i="9"/>
  <c r="O62" i="9"/>
  <c r="O70" i="9"/>
  <c r="O78" i="9"/>
  <c r="O86" i="9"/>
  <c r="O94" i="9"/>
  <c r="O102" i="9"/>
  <c r="O110" i="9"/>
  <c r="O118" i="9"/>
  <c r="O126" i="9"/>
  <c r="O134" i="9"/>
  <c r="O142" i="9"/>
  <c r="O150" i="9"/>
  <c r="O158" i="9"/>
  <c r="O166" i="9"/>
  <c r="O174" i="9"/>
  <c r="O182" i="9"/>
  <c r="O190" i="9"/>
  <c r="O198" i="9"/>
  <c r="O206" i="9"/>
  <c r="O214" i="9"/>
  <c r="O222" i="9"/>
  <c r="O230" i="9"/>
  <c r="O238" i="9"/>
  <c r="O246" i="9"/>
  <c r="O254" i="9"/>
  <c r="O262" i="9"/>
  <c r="O270" i="9"/>
  <c r="O278" i="9"/>
  <c r="O286" i="9"/>
  <c r="O294" i="9"/>
  <c r="O302" i="9"/>
  <c r="O31" i="9"/>
  <c r="O39" i="9"/>
  <c r="O47" i="9"/>
  <c r="O55" i="9"/>
  <c r="O63" i="9"/>
  <c r="O71" i="9"/>
  <c r="O79" i="9"/>
  <c r="O87" i="9"/>
  <c r="O95" i="9"/>
  <c r="O103" i="9"/>
  <c r="O111" i="9"/>
  <c r="O119" i="9"/>
  <c r="O127" i="9"/>
  <c r="O135" i="9"/>
  <c r="O143" i="9"/>
  <c r="O151" i="9"/>
  <c r="O159" i="9"/>
  <c r="O167" i="9"/>
  <c r="O175" i="9"/>
  <c r="O183" i="9"/>
  <c r="O191" i="9"/>
  <c r="O199" i="9"/>
  <c r="O207" i="9"/>
  <c r="O215" i="9"/>
  <c r="O223" i="9"/>
  <c r="O231" i="9"/>
  <c r="O239" i="9"/>
  <c r="O247" i="9"/>
  <c r="O255" i="9"/>
  <c r="O263" i="9"/>
  <c r="O271" i="9"/>
  <c r="O279" i="9"/>
  <c r="O287" i="9"/>
  <c r="O295" i="9"/>
  <c r="O303" i="9"/>
  <c r="O11" i="9"/>
  <c r="O24" i="9"/>
  <c r="O10" i="9"/>
  <c r="O17" i="9"/>
  <c r="O16" i="9"/>
  <c r="O13" i="9"/>
  <c r="O12" i="9"/>
  <c r="O14" i="9"/>
  <c r="O22" i="9"/>
  <c r="O15" i="9"/>
  <c r="O23" i="9"/>
  <c r="Y309" i="9"/>
  <c r="Y308" i="9"/>
  <c r="Y307" i="9"/>
  <c r="Y306" i="9"/>
  <c r="Y305" i="9"/>
  <c r="Y304" i="9"/>
  <c r="Y303" i="9"/>
  <c r="L303" i="9" s="1"/>
  <c r="Y302" i="9"/>
  <c r="L302" i="9" s="1"/>
  <c r="Y301" i="9"/>
  <c r="Y300" i="9"/>
  <c r="Y299" i="9"/>
  <c r="Y298" i="9"/>
  <c r="Y297" i="9"/>
  <c r="Y296" i="9"/>
  <c r="Y295" i="9"/>
  <c r="L295" i="9" s="1"/>
  <c r="Y294" i="9"/>
  <c r="L294" i="9" s="1"/>
  <c r="Y293" i="9"/>
  <c r="Y292" i="9"/>
  <c r="Y291" i="9"/>
  <c r="Y290" i="9"/>
  <c r="Y289" i="9"/>
  <c r="Y288" i="9"/>
  <c r="Y287" i="9"/>
  <c r="L287" i="9" s="1"/>
  <c r="Y286" i="9"/>
  <c r="L286" i="9" s="1"/>
  <c r="Y285" i="9"/>
  <c r="Y284" i="9"/>
  <c r="Y283" i="9"/>
  <c r="Y282" i="9"/>
  <c r="Y281" i="9"/>
  <c r="Y280" i="9"/>
  <c r="Y279" i="9"/>
  <c r="L279" i="9" s="1"/>
  <c r="Y278" i="9"/>
  <c r="L278" i="9" s="1"/>
  <c r="Y277" i="9"/>
  <c r="Y276" i="9"/>
  <c r="Y275" i="9"/>
  <c r="Y274" i="9"/>
  <c r="Y273" i="9"/>
  <c r="Y272" i="9"/>
  <c r="Y271" i="9"/>
  <c r="L271" i="9" s="1"/>
  <c r="Y270" i="9"/>
  <c r="L270" i="9" s="1"/>
  <c r="Y269" i="9"/>
  <c r="Y268" i="9"/>
  <c r="Y267" i="9"/>
  <c r="Y266" i="9"/>
  <c r="Y265" i="9"/>
  <c r="Y264" i="9"/>
  <c r="Y263" i="9"/>
  <c r="L263" i="9" s="1"/>
  <c r="Y262" i="9"/>
  <c r="L262" i="9" s="1"/>
  <c r="Y261" i="9"/>
  <c r="Y260" i="9"/>
  <c r="Y259" i="9"/>
  <c r="Y258" i="9"/>
  <c r="Y257" i="9"/>
  <c r="Y256" i="9"/>
  <c r="Y255" i="9"/>
  <c r="L255" i="9" s="1"/>
  <c r="Y254" i="9"/>
  <c r="L254" i="9" s="1"/>
  <c r="Y253" i="9"/>
  <c r="Y252" i="9"/>
  <c r="Y251" i="9"/>
  <c r="Y250" i="9"/>
  <c r="Y249" i="9"/>
  <c r="Y248" i="9"/>
  <c r="Y247" i="9"/>
  <c r="L247" i="9" s="1"/>
  <c r="Y246" i="9"/>
  <c r="L246" i="9" s="1"/>
  <c r="Y245" i="9"/>
  <c r="Y244" i="9"/>
  <c r="Y243" i="9"/>
  <c r="Y242" i="9"/>
  <c r="Y241" i="9"/>
  <c r="Y240" i="9"/>
  <c r="Y239" i="9"/>
  <c r="L239" i="9" s="1"/>
  <c r="Y238" i="9"/>
  <c r="L238" i="9" s="1"/>
  <c r="Y237" i="9"/>
  <c r="Y236" i="9"/>
  <c r="Y235" i="9"/>
  <c r="Y234" i="9"/>
  <c r="Y233" i="9"/>
  <c r="Y232" i="9"/>
  <c r="Y231" i="9"/>
  <c r="L231" i="9" s="1"/>
  <c r="Y230" i="9"/>
  <c r="L230" i="9" s="1"/>
  <c r="Y229" i="9"/>
  <c r="Y228" i="9"/>
  <c r="Y227" i="9"/>
  <c r="Y226" i="9"/>
  <c r="Y225" i="9"/>
  <c r="Y224" i="9"/>
  <c r="Y223" i="9"/>
  <c r="L223" i="9" s="1"/>
  <c r="Y222" i="9"/>
  <c r="L222" i="9" s="1"/>
  <c r="Y221" i="9"/>
  <c r="Y220" i="9"/>
  <c r="Y219" i="9"/>
  <c r="Y218" i="9"/>
  <c r="Y217" i="9"/>
  <c r="Y216" i="9"/>
  <c r="Y215" i="9"/>
  <c r="L215" i="9" s="1"/>
  <c r="Y214" i="9"/>
  <c r="L214" i="9" s="1"/>
  <c r="Y213" i="9"/>
  <c r="Y212" i="9"/>
  <c r="Y211" i="9"/>
  <c r="Y210" i="9"/>
  <c r="Y209" i="9"/>
  <c r="Y208" i="9"/>
  <c r="Y207" i="9"/>
  <c r="L207" i="9" s="1"/>
  <c r="Y206" i="9"/>
  <c r="L206" i="9" s="1"/>
  <c r="Y205" i="9"/>
  <c r="Y204" i="9"/>
  <c r="Y203" i="9"/>
  <c r="Y202" i="9"/>
  <c r="Y201" i="9"/>
  <c r="Y200" i="9"/>
  <c r="Y199" i="9"/>
  <c r="L199" i="9" s="1"/>
  <c r="Y198" i="9"/>
  <c r="L198" i="9" s="1"/>
  <c r="Y197" i="9"/>
  <c r="Y196" i="9"/>
  <c r="Y195" i="9"/>
  <c r="Y194" i="9"/>
  <c r="Y193" i="9"/>
  <c r="Y192" i="9"/>
  <c r="Y191" i="9"/>
  <c r="L191" i="9" s="1"/>
  <c r="Y190" i="9"/>
  <c r="L190" i="9" s="1"/>
  <c r="Y189" i="9"/>
  <c r="Y188" i="9"/>
  <c r="Y187" i="9"/>
  <c r="Y186" i="9"/>
  <c r="Y185" i="9"/>
  <c r="Y184" i="9"/>
  <c r="Y183" i="9"/>
  <c r="L183" i="9" s="1"/>
  <c r="Y182" i="9"/>
  <c r="L182" i="9" s="1"/>
  <c r="Y181" i="9"/>
  <c r="Y180" i="9"/>
  <c r="Y179" i="9"/>
  <c r="Y178" i="9"/>
  <c r="Y177" i="9"/>
  <c r="Y176" i="9"/>
  <c r="Y175" i="9"/>
  <c r="L175" i="9" s="1"/>
  <c r="Y174" i="9"/>
  <c r="L174" i="9" s="1"/>
  <c r="Y173" i="9"/>
  <c r="Y172" i="9"/>
  <c r="Y171" i="9"/>
  <c r="Y170" i="9"/>
  <c r="Y169" i="9"/>
  <c r="Y168" i="9"/>
  <c r="Y167" i="9"/>
  <c r="L167" i="9" s="1"/>
  <c r="Y166" i="9"/>
  <c r="L166" i="9" s="1"/>
  <c r="Y165" i="9"/>
  <c r="Y164" i="9"/>
  <c r="Y163" i="9"/>
  <c r="Y162" i="9"/>
  <c r="Y161" i="9"/>
  <c r="Y160" i="9"/>
  <c r="Y159" i="9"/>
  <c r="L159" i="9" s="1"/>
  <c r="Y158" i="9"/>
  <c r="L158" i="9" s="1"/>
  <c r="Y157" i="9"/>
  <c r="Y156" i="9"/>
  <c r="Y155" i="9"/>
  <c r="Y154" i="9"/>
  <c r="Y153" i="9"/>
  <c r="Y152" i="9"/>
  <c r="Y151" i="9"/>
  <c r="L151" i="9" s="1"/>
  <c r="Y150" i="9"/>
  <c r="L150" i="9" s="1"/>
  <c r="Y149" i="9"/>
  <c r="Y148" i="9"/>
  <c r="Y147" i="9"/>
  <c r="Y146" i="9"/>
  <c r="Y145" i="9"/>
  <c r="Y144" i="9"/>
  <c r="Y143" i="9"/>
  <c r="L143" i="9" s="1"/>
  <c r="Y142" i="9"/>
  <c r="L142" i="9" s="1"/>
  <c r="Y141" i="9"/>
  <c r="Y140" i="9"/>
  <c r="Y139" i="9"/>
  <c r="Y138" i="9"/>
  <c r="Y137" i="9"/>
  <c r="Y136" i="9"/>
  <c r="Y135" i="9"/>
  <c r="L135" i="9" s="1"/>
  <c r="Y134" i="9"/>
  <c r="L134" i="9" s="1"/>
  <c r="Y133" i="9"/>
  <c r="Y132" i="9"/>
  <c r="Y131" i="9"/>
  <c r="Y130" i="9"/>
  <c r="Y129" i="9"/>
  <c r="Y128" i="9"/>
  <c r="Y127" i="9"/>
  <c r="L127" i="9" s="1"/>
  <c r="Y126" i="9"/>
  <c r="L126" i="9" s="1"/>
  <c r="Y125" i="9"/>
  <c r="Y124" i="9"/>
  <c r="Y123" i="9"/>
  <c r="Y122" i="9"/>
  <c r="Y121" i="9"/>
  <c r="Y120" i="9"/>
  <c r="Y119" i="9"/>
  <c r="L119" i="9" s="1"/>
  <c r="Y118" i="9"/>
  <c r="L118" i="9" s="1"/>
  <c r="Y117" i="9"/>
  <c r="Y116" i="9"/>
  <c r="Y115" i="9"/>
  <c r="Y114" i="9"/>
  <c r="Y113" i="9"/>
  <c r="Y112" i="9"/>
  <c r="Y111" i="9"/>
  <c r="L111" i="9" s="1"/>
  <c r="Y110" i="9"/>
  <c r="L110" i="9" s="1"/>
  <c r="Y109" i="9"/>
  <c r="Y108" i="9"/>
  <c r="Y107" i="9"/>
  <c r="Y106" i="9"/>
  <c r="Y105" i="9"/>
  <c r="Y104" i="9"/>
  <c r="Y103" i="9"/>
  <c r="L103" i="9" s="1"/>
  <c r="Y102" i="9"/>
  <c r="L102" i="9" s="1"/>
  <c r="Y101" i="9"/>
  <c r="Y100" i="9"/>
  <c r="Y99" i="9"/>
  <c r="Y98" i="9"/>
  <c r="Y97" i="9"/>
  <c r="Y96" i="9"/>
  <c r="Y95" i="9"/>
  <c r="L95" i="9" s="1"/>
  <c r="Y94" i="9"/>
  <c r="L94" i="9" s="1"/>
  <c r="Y93" i="9"/>
  <c r="Y92" i="9"/>
  <c r="Y91" i="9"/>
  <c r="Y90" i="9"/>
  <c r="Y89" i="9"/>
  <c r="Y88" i="9"/>
  <c r="Y87" i="9"/>
  <c r="L87" i="9" s="1"/>
  <c r="Y86" i="9"/>
  <c r="L86" i="9" s="1"/>
  <c r="Y85" i="9"/>
  <c r="Y84" i="9"/>
  <c r="Y83" i="9"/>
  <c r="Y82" i="9"/>
  <c r="Y81" i="9"/>
  <c r="Y80" i="9"/>
  <c r="Y79" i="9"/>
  <c r="L79" i="9" s="1"/>
  <c r="Y78" i="9"/>
  <c r="L78" i="9" s="1"/>
  <c r="Y77" i="9"/>
  <c r="Y76" i="9"/>
  <c r="Y75" i="9"/>
  <c r="Y74" i="9"/>
  <c r="Y73" i="9"/>
  <c r="Y72" i="9"/>
  <c r="Y71" i="9"/>
  <c r="L71" i="9" s="1"/>
  <c r="Y70" i="9"/>
  <c r="L70" i="9" s="1"/>
  <c r="Y69" i="9"/>
  <c r="Y68" i="9"/>
  <c r="Y67" i="9"/>
  <c r="Y66" i="9"/>
  <c r="Y65" i="9"/>
  <c r="Y64" i="9"/>
  <c r="Y63" i="9"/>
  <c r="L63" i="9" s="1"/>
  <c r="Y62" i="9"/>
  <c r="L62" i="9" s="1"/>
  <c r="Y61" i="9"/>
  <c r="Y60" i="9"/>
  <c r="Y59" i="9"/>
  <c r="Y58" i="9"/>
  <c r="Y57" i="9"/>
  <c r="Y56" i="9"/>
  <c r="Y55" i="9"/>
  <c r="L55" i="9" s="1"/>
  <c r="Y54" i="9"/>
  <c r="L54" i="9" s="1"/>
  <c r="Y53" i="9"/>
  <c r="Y52" i="9"/>
  <c r="Y51" i="9"/>
  <c r="Y50" i="9"/>
  <c r="Y49" i="9"/>
  <c r="Y48" i="9"/>
  <c r="Y47" i="9"/>
  <c r="L47" i="9" s="1"/>
  <c r="Y46" i="9"/>
  <c r="L46" i="9" s="1"/>
  <c r="Y45" i="9"/>
  <c r="Y44" i="9"/>
  <c r="Y43" i="9"/>
  <c r="Y42" i="9"/>
  <c r="Y41" i="9"/>
  <c r="Y40" i="9"/>
  <c r="Y39" i="9"/>
  <c r="L39" i="9" s="1"/>
  <c r="Y38" i="9"/>
  <c r="L38" i="9" s="1"/>
  <c r="Y37" i="9"/>
  <c r="Y36" i="9"/>
  <c r="Y35" i="9"/>
  <c r="Y34" i="9"/>
  <c r="Y33" i="9"/>
  <c r="Y32" i="9"/>
  <c r="Y31" i="9"/>
  <c r="L31" i="9" s="1"/>
  <c r="Y30" i="9"/>
  <c r="L30" i="9" s="1"/>
  <c r="Y29" i="9"/>
  <c r="Y28" i="9"/>
  <c r="Y27" i="9"/>
  <c r="Y26" i="9"/>
  <c r="Y25" i="9"/>
  <c r="Y24" i="9"/>
  <c r="Y23" i="9"/>
  <c r="L23" i="9" s="1"/>
  <c r="Y22" i="9"/>
  <c r="L22" i="9" s="1"/>
  <c r="Y21" i="9"/>
  <c r="Y20" i="9"/>
  <c r="Y19" i="9"/>
  <c r="Y18" i="9"/>
  <c r="Y17" i="9"/>
  <c r="Y16" i="9"/>
  <c r="Y15" i="9"/>
  <c r="L15" i="9" s="1"/>
  <c r="Y14" i="9"/>
  <c r="L14" i="9" s="1"/>
  <c r="Y13" i="9"/>
  <c r="M64" i="9" l="1"/>
  <c r="L64" i="9"/>
  <c r="M96" i="9"/>
  <c r="L96" i="9"/>
  <c r="M128" i="9"/>
  <c r="L128" i="9"/>
  <c r="M184" i="9"/>
  <c r="L184" i="9"/>
  <c r="M25" i="9"/>
  <c r="L25" i="9"/>
  <c r="M33" i="9"/>
  <c r="L33" i="9"/>
  <c r="M41" i="9"/>
  <c r="L41" i="9"/>
  <c r="M49" i="9"/>
  <c r="L49" i="9"/>
  <c r="M57" i="9"/>
  <c r="L57" i="9"/>
  <c r="M65" i="9"/>
  <c r="L65" i="9"/>
  <c r="M73" i="9"/>
  <c r="L73" i="9"/>
  <c r="M81" i="9"/>
  <c r="L81" i="9"/>
  <c r="M89" i="9"/>
  <c r="L89" i="9"/>
  <c r="M97" i="9"/>
  <c r="L97" i="9"/>
  <c r="M105" i="9"/>
  <c r="L105" i="9"/>
  <c r="M113" i="9"/>
  <c r="L113" i="9"/>
  <c r="M121" i="9"/>
  <c r="L121" i="9"/>
  <c r="M129" i="9"/>
  <c r="L129" i="9"/>
  <c r="M137" i="9"/>
  <c r="L137" i="9"/>
  <c r="M145" i="9"/>
  <c r="L145" i="9"/>
  <c r="M153" i="9"/>
  <c r="L153" i="9"/>
  <c r="M161" i="9"/>
  <c r="L161" i="9"/>
  <c r="M169" i="9"/>
  <c r="L169" i="9"/>
  <c r="M177" i="9"/>
  <c r="L177" i="9"/>
  <c r="M185" i="9"/>
  <c r="L185" i="9"/>
  <c r="M193" i="9"/>
  <c r="L193" i="9"/>
  <c r="M201" i="9"/>
  <c r="L201" i="9"/>
  <c r="M209" i="9"/>
  <c r="L209" i="9"/>
  <c r="M217" i="9"/>
  <c r="L217" i="9"/>
  <c r="M225" i="9"/>
  <c r="L225" i="9"/>
  <c r="M233" i="9"/>
  <c r="L233" i="9"/>
  <c r="M241" i="9"/>
  <c r="L241" i="9"/>
  <c r="M249" i="9"/>
  <c r="L249" i="9"/>
  <c r="M257" i="9"/>
  <c r="L257" i="9"/>
  <c r="M265" i="9"/>
  <c r="L265" i="9"/>
  <c r="M273" i="9"/>
  <c r="L273" i="9"/>
  <c r="M281" i="9"/>
  <c r="L281" i="9"/>
  <c r="M289" i="9"/>
  <c r="L289" i="9"/>
  <c r="M297" i="9"/>
  <c r="L297" i="9"/>
  <c r="M305" i="9"/>
  <c r="L305" i="9"/>
  <c r="M48" i="9"/>
  <c r="L48" i="9"/>
  <c r="M104" i="9"/>
  <c r="L104" i="9"/>
  <c r="M152" i="9"/>
  <c r="L152" i="9"/>
  <c r="M192" i="9"/>
  <c r="L192" i="9"/>
  <c r="M224" i="9"/>
  <c r="L224" i="9"/>
  <c r="M256" i="9"/>
  <c r="L256" i="9"/>
  <c r="M288" i="9"/>
  <c r="L288" i="9"/>
  <c r="M26" i="9"/>
  <c r="L26" i="9"/>
  <c r="M34" i="9"/>
  <c r="L34" i="9"/>
  <c r="M42" i="9"/>
  <c r="L42" i="9"/>
  <c r="M50" i="9"/>
  <c r="L50" i="9"/>
  <c r="M58" i="9"/>
  <c r="L58" i="9"/>
  <c r="M66" i="9"/>
  <c r="L66" i="9"/>
  <c r="M74" i="9"/>
  <c r="L74" i="9"/>
  <c r="M82" i="9"/>
  <c r="L82" i="9"/>
  <c r="M90" i="9"/>
  <c r="L90" i="9"/>
  <c r="M98" i="9"/>
  <c r="L98" i="9"/>
  <c r="M106" i="9"/>
  <c r="L106" i="9"/>
  <c r="M114" i="9"/>
  <c r="L114" i="9"/>
  <c r="M122" i="9"/>
  <c r="L122" i="9"/>
  <c r="M130" i="9"/>
  <c r="L130" i="9"/>
  <c r="M138" i="9"/>
  <c r="L138" i="9"/>
  <c r="M146" i="9"/>
  <c r="L146" i="9"/>
  <c r="M154" i="9"/>
  <c r="L154" i="9"/>
  <c r="M162" i="9"/>
  <c r="L162" i="9"/>
  <c r="M170" i="9"/>
  <c r="L170" i="9"/>
  <c r="M178" i="9"/>
  <c r="L178" i="9"/>
  <c r="M186" i="9"/>
  <c r="L186" i="9"/>
  <c r="M194" i="9"/>
  <c r="L194" i="9"/>
  <c r="M202" i="9"/>
  <c r="L202" i="9"/>
  <c r="M210" i="9"/>
  <c r="L210" i="9"/>
  <c r="M218" i="9"/>
  <c r="L218" i="9"/>
  <c r="M226" i="9"/>
  <c r="L226" i="9"/>
  <c r="M234" i="9"/>
  <c r="L234" i="9"/>
  <c r="M242" i="9"/>
  <c r="L242" i="9"/>
  <c r="M250" i="9"/>
  <c r="L250" i="9"/>
  <c r="M258" i="9"/>
  <c r="L258" i="9"/>
  <c r="M266" i="9"/>
  <c r="L266" i="9"/>
  <c r="M274" i="9"/>
  <c r="L274" i="9"/>
  <c r="M282" i="9"/>
  <c r="L282" i="9"/>
  <c r="M290" i="9"/>
  <c r="L290" i="9"/>
  <c r="M298" i="9"/>
  <c r="L298" i="9"/>
  <c r="M306" i="9"/>
  <c r="L306" i="9"/>
  <c r="M32" i="9"/>
  <c r="L32" i="9"/>
  <c r="M72" i="9"/>
  <c r="L72" i="9"/>
  <c r="M112" i="9"/>
  <c r="L112" i="9"/>
  <c r="M144" i="9"/>
  <c r="L144" i="9"/>
  <c r="M176" i="9"/>
  <c r="L176" i="9"/>
  <c r="M216" i="9"/>
  <c r="L216" i="9"/>
  <c r="M264" i="9"/>
  <c r="L264" i="9"/>
  <c r="M296" i="9"/>
  <c r="L296" i="9"/>
  <c r="M27" i="9"/>
  <c r="L27" i="9"/>
  <c r="M35" i="9"/>
  <c r="L35" i="9"/>
  <c r="M43" i="9"/>
  <c r="L43" i="9"/>
  <c r="M51" i="9"/>
  <c r="L51" i="9"/>
  <c r="M59" i="9"/>
  <c r="L59" i="9"/>
  <c r="M67" i="9"/>
  <c r="L67" i="9"/>
  <c r="M75" i="9"/>
  <c r="L75" i="9"/>
  <c r="M83" i="9"/>
  <c r="L83" i="9"/>
  <c r="M91" i="9"/>
  <c r="L91" i="9"/>
  <c r="M99" i="9"/>
  <c r="L99" i="9"/>
  <c r="M107" i="9"/>
  <c r="L107" i="9"/>
  <c r="M115" i="9"/>
  <c r="L115" i="9"/>
  <c r="M123" i="9"/>
  <c r="L123" i="9"/>
  <c r="M131" i="9"/>
  <c r="L131" i="9"/>
  <c r="M139" i="9"/>
  <c r="L139" i="9"/>
  <c r="M147" i="9"/>
  <c r="L147" i="9"/>
  <c r="M155" i="9"/>
  <c r="L155" i="9"/>
  <c r="M163" i="9"/>
  <c r="L163" i="9"/>
  <c r="M171" i="9"/>
  <c r="L171" i="9"/>
  <c r="M179" i="9"/>
  <c r="L179" i="9"/>
  <c r="M187" i="9"/>
  <c r="L187" i="9"/>
  <c r="M195" i="9"/>
  <c r="L195" i="9"/>
  <c r="M203" i="9"/>
  <c r="L203" i="9"/>
  <c r="M211" i="9"/>
  <c r="L211" i="9"/>
  <c r="M219" i="9"/>
  <c r="L219" i="9"/>
  <c r="M227" i="9"/>
  <c r="L227" i="9"/>
  <c r="M235" i="9"/>
  <c r="L235" i="9"/>
  <c r="M243" i="9"/>
  <c r="L243" i="9"/>
  <c r="M251" i="9"/>
  <c r="L251" i="9"/>
  <c r="M259" i="9"/>
  <c r="L259" i="9"/>
  <c r="M267" i="9"/>
  <c r="L267" i="9"/>
  <c r="M275" i="9"/>
  <c r="L275" i="9"/>
  <c r="M283" i="9"/>
  <c r="L283" i="9"/>
  <c r="M291" i="9"/>
  <c r="L291" i="9"/>
  <c r="M299" i="9"/>
  <c r="L299" i="9"/>
  <c r="M307" i="9"/>
  <c r="L307" i="9"/>
  <c r="M56" i="9"/>
  <c r="L56" i="9"/>
  <c r="M88" i="9"/>
  <c r="L88" i="9"/>
  <c r="M136" i="9"/>
  <c r="L136" i="9"/>
  <c r="M168" i="9"/>
  <c r="L168" i="9"/>
  <c r="M208" i="9"/>
  <c r="L208" i="9"/>
  <c r="M240" i="9"/>
  <c r="L240" i="9"/>
  <c r="M272" i="9"/>
  <c r="L272" i="9"/>
  <c r="M304" i="9"/>
  <c r="L304" i="9"/>
  <c r="M28" i="9"/>
  <c r="L28" i="9"/>
  <c r="M36" i="9"/>
  <c r="L36" i="9"/>
  <c r="M44" i="9"/>
  <c r="L44" i="9"/>
  <c r="M52" i="9"/>
  <c r="L52" i="9"/>
  <c r="M60" i="9"/>
  <c r="L60" i="9"/>
  <c r="M68" i="9"/>
  <c r="L68" i="9"/>
  <c r="M76" i="9"/>
  <c r="L76" i="9"/>
  <c r="M84" i="9"/>
  <c r="L84" i="9"/>
  <c r="M92" i="9"/>
  <c r="L92" i="9"/>
  <c r="M100" i="9"/>
  <c r="L100" i="9"/>
  <c r="M108" i="9"/>
  <c r="L108" i="9"/>
  <c r="M116" i="9"/>
  <c r="L116" i="9"/>
  <c r="M124" i="9"/>
  <c r="L124" i="9"/>
  <c r="M132" i="9"/>
  <c r="L132" i="9"/>
  <c r="M140" i="9"/>
  <c r="L140" i="9"/>
  <c r="M148" i="9"/>
  <c r="L148" i="9"/>
  <c r="M156" i="9"/>
  <c r="L156" i="9"/>
  <c r="M164" i="9"/>
  <c r="L164" i="9"/>
  <c r="M172" i="9"/>
  <c r="L172" i="9"/>
  <c r="M180" i="9"/>
  <c r="L180" i="9"/>
  <c r="M188" i="9"/>
  <c r="L188" i="9"/>
  <c r="M196" i="9"/>
  <c r="L196" i="9"/>
  <c r="M204" i="9"/>
  <c r="L204" i="9"/>
  <c r="M212" i="9"/>
  <c r="L212" i="9"/>
  <c r="M220" i="9"/>
  <c r="L220" i="9"/>
  <c r="M228" i="9"/>
  <c r="L228" i="9"/>
  <c r="M236" i="9"/>
  <c r="L236" i="9"/>
  <c r="M244" i="9"/>
  <c r="L244" i="9"/>
  <c r="M252" i="9"/>
  <c r="L252" i="9"/>
  <c r="M260" i="9"/>
  <c r="L260" i="9"/>
  <c r="M268" i="9"/>
  <c r="L268" i="9"/>
  <c r="M276" i="9"/>
  <c r="L276" i="9"/>
  <c r="M284" i="9"/>
  <c r="L284" i="9"/>
  <c r="M292" i="9"/>
  <c r="L292" i="9"/>
  <c r="M300" i="9"/>
  <c r="L300" i="9"/>
  <c r="M308" i="9"/>
  <c r="L308" i="9"/>
  <c r="M40" i="9"/>
  <c r="L40" i="9"/>
  <c r="M80" i="9"/>
  <c r="L80" i="9"/>
  <c r="M120" i="9"/>
  <c r="L120" i="9"/>
  <c r="M160" i="9"/>
  <c r="L160" i="9"/>
  <c r="M200" i="9"/>
  <c r="L200" i="9"/>
  <c r="M232" i="9"/>
  <c r="L232" i="9"/>
  <c r="M248" i="9"/>
  <c r="L248" i="9"/>
  <c r="M280" i="9"/>
  <c r="L280" i="9"/>
  <c r="M29" i="9"/>
  <c r="L29" i="9"/>
  <c r="M37" i="9"/>
  <c r="L37" i="9"/>
  <c r="M45" i="9"/>
  <c r="L45" i="9"/>
  <c r="M53" i="9"/>
  <c r="L53" i="9"/>
  <c r="M61" i="9"/>
  <c r="L61" i="9"/>
  <c r="M69" i="9"/>
  <c r="L69" i="9"/>
  <c r="M77" i="9"/>
  <c r="L77" i="9"/>
  <c r="M85" i="9"/>
  <c r="L85" i="9"/>
  <c r="M93" i="9"/>
  <c r="L93" i="9"/>
  <c r="M101" i="9"/>
  <c r="L101" i="9"/>
  <c r="M109" i="9"/>
  <c r="L109" i="9"/>
  <c r="M117" i="9"/>
  <c r="L117" i="9"/>
  <c r="M125" i="9"/>
  <c r="L125" i="9"/>
  <c r="M133" i="9"/>
  <c r="L133" i="9"/>
  <c r="M141" i="9"/>
  <c r="L141" i="9"/>
  <c r="M149" i="9"/>
  <c r="L149" i="9"/>
  <c r="M157" i="9"/>
  <c r="L157" i="9"/>
  <c r="M165" i="9"/>
  <c r="L165" i="9"/>
  <c r="M173" i="9"/>
  <c r="L173" i="9"/>
  <c r="M181" i="9"/>
  <c r="L181" i="9"/>
  <c r="M189" i="9"/>
  <c r="L189" i="9"/>
  <c r="M197" i="9"/>
  <c r="L197" i="9"/>
  <c r="M205" i="9"/>
  <c r="L205" i="9"/>
  <c r="M213" i="9"/>
  <c r="L213" i="9"/>
  <c r="M221" i="9"/>
  <c r="L221" i="9"/>
  <c r="M229" i="9"/>
  <c r="L229" i="9"/>
  <c r="M237" i="9"/>
  <c r="L237" i="9"/>
  <c r="M245" i="9"/>
  <c r="L245" i="9"/>
  <c r="M253" i="9"/>
  <c r="L253" i="9"/>
  <c r="M261" i="9"/>
  <c r="L261" i="9"/>
  <c r="M269" i="9"/>
  <c r="L269" i="9"/>
  <c r="M277" i="9"/>
  <c r="L277" i="9"/>
  <c r="M285" i="9"/>
  <c r="L285" i="9"/>
  <c r="M293" i="9"/>
  <c r="L293" i="9"/>
  <c r="M301" i="9"/>
  <c r="L301" i="9"/>
  <c r="M309" i="9"/>
  <c r="L309" i="9"/>
  <c r="M24" i="9"/>
  <c r="L24" i="9"/>
  <c r="M20" i="9"/>
  <c r="L20" i="9"/>
  <c r="M18" i="9"/>
  <c r="L18" i="9"/>
  <c r="M19" i="9"/>
  <c r="L19" i="9"/>
  <c r="M13" i="9"/>
  <c r="L13" i="9"/>
  <c r="M21" i="9"/>
  <c r="L21" i="9"/>
  <c r="M16" i="9"/>
  <c r="L16" i="9"/>
  <c r="M17" i="9"/>
  <c r="L17" i="9"/>
  <c r="M22" i="9"/>
  <c r="M38" i="9"/>
  <c r="M46" i="9"/>
  <c r="M54" i="9"/>
  <c r="M62" i="9"/>
  <c r="M70" i="9"/>
  <c r="M78" i="9"/>
  <c r="M86" i="9"/>
  <c r="M94" i="9"/>
  <c r="M102" i="9"/>
  <c r="M110" i="9"/>
  <c r="M118" i="9"/>
  <c r="M126" i="9"/>
  <c r="M134" i="9"/>
  <c r="M142" i="9"/>
  <c r="M150" i="9"/>
  <c r="M158" i="9"/>
  <c r="M166" i="9"/>
  <c r="M174" i="9"/>
  <c r="M182" i="9"/>
  <c r="M190" i="9"/>
  <c r="M198" i="9"/>
  <c r="M206" i="9"/>
  <c r="M214" i="9"/>
  <c r="M222" i="9"/>
  <c r="M230" i="9"/>
  <c r="M238" i="9"/>
  <c r="M246" i="9"/>
  <c r="M254" i="9"/>
  <c r="M262" i="9"/>
  <c r="M270" i="9"/>
  <c r="M278" i="9"/>
  <c r="M286" i="9"/>
  <c r="M294" i="9"/>
  <c r="M302" i="9"/>
  <c r="M30" i="9"/>
  <c r="M23" i="9"/>
  <c r="M31" i="9"/>
  <c r="M39" i="9"/>
  <c r="M47" i="9"/>
  <c r="M55" i="9"/>
  <c r="M63" i="9"/>
  <c r="M71" i="9"/>
  <c r="M79" i="9"/>
  <c r="M87" i="9"/>
  <c r="M95" i="9"/>
  <c r="M103" i="9"/>
  <c r="M111" i="9"/>
  <c r="M119" i="9"/>
  <c r="M127" i="9"/>
  <c r="M135" i="9"/>
  <c r="M143" i="9"/>
  <c r="M151" i="9"/>
  <c r="M159" i="9"/>
  <c r="M167" i="9"/>
  <c r="M175" i="9"/>
  <c r="M183" i="9"/>
  <c r="M191" i="9"/>
  <c r="M199" i="9"/>
  <c r="M207" i="9"/>
  <c r="M215" i="9"/>
  <c r="M223" i="9"/>
  <c r="M231" i="9"/>
  <c r="M239" i="9"/>
  <c r="M247" i="9"/>
  <c r="M255" i="9"/>
  <c r="M263" i="9"/>
  <c r="M271" i="9"/>
  <c r="M279" i="9"/>
  <c r="M287" i="9"/>
  <c r="M295" i="9"/>
  <c r="M303" i="9"/>
  <c r="M15" i="9"/>
  <c r="M14" i="9"/>
  <c r="Y12" i="9"/>
  <c r="L12" i="9" s="1"/>
  <c r="Y11" i="9"/>
  <c r="L11" i="9" s="1"/>
  <c r="Y10" i="9"/>
  <c r="M10" i="9" l="1"/>
  <c r="L10" i="9"/>
  <c r="M12" i="9"/>
  <c r="M11" i="9"/>
  <c r="D1" i="17" l="1"/>
  <c r="C1" i="17"/>
  <c r="B1" i="17"/>
  <c r="A1" i="17"/>
  <c r="F115" i="14" l="1"/>
  <c r="F116" i="14"/>
  <c r="F117" i="14"/>
  <c r="F118" i="14"/>
  <c r="F119" i="14"/>
  <c r="F120" i="14"/>
  <c r="F121" i="14"/>
  <c r="F114" i="14"/>
  <c r="I95" i="14"/>
  <c r="I94" i="14"/>
  <c r="I93" i="14"/>
  <c r="H95" i="14"/>
  <c r="H94" i="14"/>
  <c r="H93" i="14"/>
  <c r="F95" i="14"/>
  <c r="F94" i="14"/>
  <c r="F93" i="14"/>
  <c r="E95" i="14"/>
  <c r="E94" i="14"/>
  <c r="E93" i="14"/>
  <c r="P236" i="9" l="1"/>
  <c r="S236" i="9" s="1"/>
  <c r="P240" i="9"/>
  <c r="S240" i="9" s="1"/>
  <c r="P289" i="9"/>
  <c r="S289" i="9" s="1"/>
  <c r="P293" i="9"/>
  <c r="S293" i="9" s="1"/>
  <c r="P305" i="9"/>
  <c r="S305" i="9" s="1"/>
  <c r="P111" i="9"/>
  <c r="S111" i="9" s="1"/>
  <c r="P119" i="9"/>
  <c r="S119" i="9" s="1"/>
  <c r="P123" i="9"/>
  <c r="S123" i="9" s="1"/>
  <c r="P127" i="9"/>
  <c r="S127" i="9" s="1"/>
  <c r="P139" i="9"/>
  <c r="S139" i="9" s="1"/>
  <c r="P143" i="9"/>
  <c r="S143" i="9" s="1"/>
  <c r="P155" i="9"/>
  <c r="S155" i="9" s="1"/>
  <c r="P218" i="9"/>
  <c r="S218" i="9" s="1"/>
  <c r="P230" i="9"/>
  <c r="S230" i="9" s="1"/>
  <c r="P234" i="9"/>
  <c r="S234" i="9" s="1"/>
  <c r="P242" i="9"/>
  <c r="S242" i="9" s="1"/>
  <c r="P246" i="9"/>
  <c r="S246" i="9" s="1"/>
  <c r="P250" i="9"/>
  <c r="S250" i="9" s="1"/>
  <c r="P262" i="9"/>
  <c r="S262" i="9" s="1"/>
  <c r="P266" i="9"/>
  <c r="S266" i="9" s="1"/>
  <c r="P244" i="9"/>
  <c r="S244" i="9" s="1"/>
  <c r="P159" i="9"/>
  <c r="S159" i="9" s="1"/>
  <c r="P171" i="9"/>
  <c r="S171" i="9" s="1"/>
  <c r="P175" i="9"/>
  <c r="S175" i="9" s="1"/>
  <c r="P179" i="9"/>
  <c r="S179" i="9" s="1"/>
  <c r="P183" i="9"/>
  <c r="S183" i="9" s="1"/>
  <c r="P187" i="9"/>
  <c r="S187" i="9" s="1"/>
  <c r="P195" i="9"/>
  <c r="S195" i="9" s="1"/>
  <c r="P214" i="9"/>
  <c r="S214" i="9" s="1"/>
  <c r="P217" i="9"/>
  <c r="S217" i="9" s="1"/>
  <c r="P221" i="9"/>
  <c r="S221" i="9" s="1"/>
  <c r="P225" i="9"/>
  <c r="S225" i="9" s="1"/>
  <c r="P229" i="9"/>
  <c r="S229" i="9" s="1"/>
  <c r="P233" i="9"/>
  <c r="S233" i="9" s="1"/>
  <c r="P237" i="9"/>
  <c r="S237" i="9" s="1"/>
  <c r="P248" i="9"/>
  <c r="S248" i="9" s="1"/>
  <c r="P252" i="9"/>
  <c r="S252" i="9" s="1"/>
  <c r="P256" i="9"/>
  <c r="S256" i="9" s="1"/>
  <c r="P260" i="9"/>
  <c r="S260" i="9" s="1"/>
  <c r="P264" i="9"/>
  <c r="S264" i="9" s="1"/>
  <c r="P268" i="9"/>
  <c r="S268" i="9" s="1"/>
  <c r="P272" i="9"/>
  <c r="S272" i="9" s="1"/>
  <c r="P276" i="9"/>
  <c r="S276" i="9" s="1"/>
  <c r="P287" i="9"/>
  <c r="S287" i="9" s="1"/>
  <c r="P291" i="9"/>
  <c r="S291" i="9" s="1"/>
  <c r="P295" i="9"/>
  <c r="S295" i="9" s="1"/>
  <c r="P299" i="9"/>
  <c r="S299" i="9" s="1"/>
  <c r="P303" i="9"/>
  <c r="S303" i="9" s="1"/>
  <c r="P307" i="9"/>
  <c r="S307" i="9" s="1"/>
  <c r="P113" i="9"/>
  <c r="S113" i="9" s="1"/>
  <c r="P121" i="9"/>
  <c r="S121" i="9" s="1"/>
  <c r="P125" i="9"/>
  <c r="S125" i="9" s="1"/>
  <c r="P129" i="9"/>
  <c r="S129" i="9" s="1"/>
  <c r="P133" i="9"/>
  <c r="S133" i="9" s="1"/>
  <c r="P137" i="9"/>
  <c r="S137" i="9" s="1"/>
  <c r="P145" i="9"/>
  <c r="S145" i="9" s="1"/>
  <c r="P153" i="9"/>
  <c r="S153" i="9" s="1"/>
  <c r="P281" i="9"/>
  <c r="S281" i="9" s="1"/>
  <c r="P243" i="9"/>
  <c r="S243" i="9" s="1"/>
  <c r="P278" i="9"/>
  <c r="S278" i="9" s="1"/>
  <c r="P110" i="9"/>
  <c r="S110" i="9" s="1"/>
  <c r="P114" i="9"/>
  <c r="S114" i="9" s="1"/>
  <c r="P118" i="9"/>
  <c r="S118" i="9" s="1"/>
  <c r="P122" i="9"/>
  <c r="S122" i="9" s="1"/>
  <c r="P130" i="9"/>
  <c r="S130" i="9" s="1"/>
  <c r="P134" i="9"/>
  <c r="S134" i="9" s="1"/>
  <c r="P138" i="9"/>
  <c r="S138" i="9" s="1"/>
  <c r="P142" i="9"/>
  <c r="S142" i="9" s="1"/>
  <c r="P146" i="9"/>
  <c r="S146" i="9" s="1"/>
  <c r="P150" i="9"/>
  <c r="S150" i="9" s="1"/>
  <c r="P154" i="9"/>
  <c r="S154" i="9" s="1"/>
  <c r="P158" i="9"/>
  <c r="S158" i="9" s="1"/>
  <c r="P198" i="9"/>
  <c r="S198" i="9" s="1"/>
  <c r="P215" i="9"/>
  <c r="S215" i="9" s="1"/>
  <c r="P141" i="9"/>
  <c r="S141" i="9" s="1"/>
  <c r="P149" i="9"/>
  <c r="S149" i="9" s="1"/>
  <c r="P309" i="9"/>
  <c r="S309" i="9" s="1"/>
  <c r="P216" i="9"/>
  <c r="S216" i="9" s="1"/>
  <c r="P206" i="9"/>
  <c r="S206" i="9" s="1"/>
  <c r="P210" i="9"/>
  <c r="S210" i="9" s="1"/>
  <c r="P220" i="9"/>
  <c r="S220" i="9" s="1"/>
  <c r="P224" i="9"/>
  <c r="S224" i="9" s="1"/>
  <c r="P232" i="9"/>
  <c r="S232" i="9" s="1"/>
  <c r="P283" i="9"/>
  <c r="S283" i="9" s="1"/>
  <c r="P197" i="9"/>
  <c r="S197" i="9" s="1"/>
  <c r="P191" i="9"/>
  <c r="S191" i="9" s="1"/>
  <c r="P253" i="9"/>
  <c r="S253" i="9" s="1"/>
  <c r="P282" i="9"/>
  <c r="S282" i="9" s="1"/>
  <c r="P166" i="9"/>
  <c r="S166" i="9" s="1"/>
  <c r="P300" i="9"/>
  <c r="S300" i="9" s="1"/>
  <c r="P135" i="9"/>
  <c r="S135" i="9" s="1"/>
  <c r="P180" i="9"/>
  <c r="S180" i="9" s="1"/>
  <c r="P239" i="9"/>
  <c r="S239" i="9" s="1"/>
  <c r="P241" i="9"/>
  <c r="S241" i="9" s="1"/>
  <c r="P211" i="9"/>
  <c r="S211" i="9" s="1"/>
  <c r="P231" i="9"/>
  <c r="S231" i="9" s="1"/>
  <c r="P284" i="9"/>
  <c r="S284" i="9" s="1"/>
  <c r="P298" i="9"/>
  <c r="S298" i="9" s="1"/>
  <c r="P186" i="9"/>
  <c r="S186" i="9" s="1"/>
  <c r="P205" i="9"/>
  <c r="S205" i="9" s="1"/>
  <c r="P292" i="9"/>
  <c r="S292" i="9" s="1"/>
  <c r="P148" i="9"/>
  <c r="S148" i="9" s="1"/>
  <c r="P128" i="9"/>
  <c r="S128" i="9" s="1"/>
  <c r="P168" i="9"/>
  <c r="S168" i="9" s="1"/>
  <c r="P169" i="9"/>
  <c r="S169" i="9" s="1"/>
  <c r="P170" i="9"/>
  <c r="S170" i="9" s="1"/>
  <c r="P209" i="9"/>
  <c r="S209" i="9" s="1"/>
  <c r="P223" i="9"/>
  <c r="S223" i="9" s="1"/>
  <c r="P228" i="9"/>
  <c r="S228" i="9" s="1"/>
  <c r="P238" i="9"/>
  <c r="S238" i="9" s="1"/>
  <c r="P247" i="9"/>
  <c r="S247" i="9" s="1"/>
  <c r="P249" i="9"/>
  <c r="S249" i="9" s="1"/>
  <c r="P176" i="9"/>
  <c r="S176" i="9" s="1"/>
  <c r="P185" i="9"/>
  <c r="S185" i="9" s="1"/>
  <c r="P117" i="9"/>
  <c r="S117" i="9" s="1"/>
  <c r="P161" i="9"/>
  <c r="S161" i="9" s="1"/>
  <c r="P172" i="9"/>
  <c r="S172" i="9" s="1"/>
  <c r="P177" i="9"/>
  <c r="S177" i="9" s="1"/>
  <c r="P199" i="9"/>
  <c r="S199" i="9" s="1"/>
  <c r="P222" i="9"/>
  <c r="S222" i="9" s="1"/>
  <c r="P274" i="9"/>
  <c r="S274" i="9" s="1"/>
  <c r="P285" i="9"/>
  <c r="S285" i="9" s="1"/>
  <c r="P290" i="9"/>
  <c r="S290" i="9" s="1"/>
  <c r="P301" i="9"/>
  <c r="S301" i="9" s="1"/>
  <c r="P112" i="9"/>
  <c r="S112" i="9" s="1"/>
  <c r="P116" i="9"/>
  <c r="S116" i="9" s="1"/>
  <c r="P140" i="9"/>
  <c r="S140" i="9" s="1"/>
  <c r="P115" i="9"/>
  <c r="S115" i="9" s="1"/>
  <c r="P132" i="9"/>
  <c r="S132" i="9" s="1"/>
  <c r="P151" i="9"/>
  <c r="S151" i="9" s="1"/>
  <c r="P152" i="9"/>
  <c r="S152" i="9" s="1"/>
  <c r="P157" i="9"/>
  <c r="S157" i="9" s="1"/>
  <c r="P160" i="9"/>
  <c r="S160" i="9" s="1"/>
  <c r="P178" i="9"/>
  <c r="S178" i="9" s="1"/>
  <c r="P181" i="9"/>
  <c r="S181" i="9" s="1"/>
  <c r="P182" i="9"/>
  <c r="S182" i="9" s="1"/>
  <c r="P189" i="9"/>
  <c r="S189" i="9" s="1"/>
  <c r="P190" i="9"/>
  <c r="S190" i="9" s="1"/>
  <c r="P193" i="9"/>
  <c r="S193" i="9" s="1"/>
  <c r="P194" i="9"/>
  <c r="S194" i="9" s="1"/>
  <c r="P201" i="9"/>
  <c r="S201" i="9" s="1"/>
  <c r="P202" i="9"/>
  <c r="S202" i="9" s="1"/>
  <c r="P203" i="9"/>
  <c r="S203" i="9" s="1"/>
  <c r="P208" i="9"/>
  <c r="S208" i="9" s="1"/>
  <c r="P245" i="9"/>
  <c r="S245" i="9" s="1"/>
  <c r="P257" i="9"/>
  <c r="S257" i="9" s="1"/>
  <c r="P265" i="9"/>
  <c r="S265" i="9" s="1"/>
  <c r="P280" i="9"/>
  <c r="S280" i="9" s="1"/>
  <c r="P288" i="9"/>
  <c r="S288" i="9" s="1"/>
  <c r="P296" i="9"/>
  <c r="S296" i="9" s="1"/>
  <c r="P297" i="9"/>
  <c r="S297" i="9" s="1"/>
  <c r="P306" i="9"/>
  <c r="S306" i="9" s="1"/>
  <c r="P308" i="9"/>
  <c r="S308" i="9" s="1"/>
  <c r="P120" i="9"/>
  <c r="S120" i="9" s="1"/>
  <c r="P174" i="9"/>
  <c r="S174" i="9" s="1"/>
  <c r="P124" i="9"/>
  <c r="S124" i="9" s="1"/>
  <c r="P126" i="9"/>
  <c r="S126" i="9" s="1"/>
  <c r="P136" i="9"/>
  <c r="S136" i="9" s="1"/>
  <c r="P144" i="9"/>
  <c r="S144" i="9" s="1"/>
  <c r="P147" i="9"/>
  <c r="S147" i="9" s="1"/>
  <c r="P162" i="9"/>
  <c r="S162" i="9" s="1"/>
  <c r="P163" i="9"/>
  <c r="S163" i="9" s="1"/>
  <c r="P188" i="9"/>
  <c r="S188" i="9" s="1"/>
  <c r="P207" i="9"/>
  <c r="S207" i="9" s="1"/>
  <c r="P212" i="9"/>
  <c r="S212" i="9" s="1"/>
  <c r="P261" i="9"/>
  <c r="S261" i="9" s="1"/>
  <c r="P270" i="9"/>
  <c r="S270" i="9" s="1"/>
  <c r="P279" i="9"/>
  <c r="S279" i="9" s="1"/>
  <c r="P286" i="9"/>
  <c r="S286" i="9" s="1"/>
  <c r="P294" i="9"/>
  <c r="S294" i="9" s="1"/>
  <c r="P302" i="9"/>
  <c r="S302" i="9" s="1"/>
  <c r="P304" i="9"/>
  <c r="S304" i="9" s="1"/>
  <c r="P235" i="9"/>
  <c r="S235" i="9" s="1"/>
  <c r="P156" i="9"/>
  <c r="S156" i="9" s="1"/>
  <c r="P165" i="9"/>
  <c r="S165" i="9" s="1"/>
  <c r="P219" i="9"/>
  <c r="S219" i="9" s="1"/>
  <c r="P227" i="9"/>
  <c r="S227" i="9" s="1"/>
  <c r="P251" i="9"/>
  <c r="S251" i="9" s="1"/>
  <c r="P258" i="9"/>
  <c r="S258" i="9" s="1"/>
  <c r="P131" i="9"/>
  <c r="S131" i="9" s="1"/>
  <c r="P164" i="9"/>
  <c r="S164" i="9" s="1"/>
  <c r="P173" i="9"/>
  <c r="S173" i="9" s="1"/>
  <c r="P259" i="9"/>
  <c r="S259" i="9" s="1"/>
  <c r="P213" i="9"/>
  <c r="S213" i="9" s="1"/>
  <c r="P254" i="9"/>
  <c r="S254" i="9" s="1"/>
  <c r="P226" i="9"/>
  <c r="S226" i="9" s="1"/>
  <c r="P263" i="9"/>
  <c r="S263" i="9" s="1"/>
  <c r="P255" i="9"/>
  <c r="S255" i="9" s="1"/>
  <c r="P267" i="9"/>
  <c r="S267" i="9" s="1"/>
  <c r="P269" i="9"/>
  <c r="S269" i="9" s="1"/>
  <c r="P271" i="9"/>
  <c r="S271" i="9" s="1"/>
  <c r="P273" i="9"/>
  <c r="S273" i="9" s="1"/>
  <c r="P275" i="9"/>
  <c r="S275" i="9" s="1"/>
  <c r="P277" i="9"/>
  <c r="S277" i="9" s="1"/>
  <c r="P200" i="9"/>
  <c r="S200" i="9" s="1"/>
  <c r="P196" i="9"/>
  <c r="S196" i="9" s="1"/>
  <c r="P184" i="9"/>
  <c r="S184" i="9" s="1"/>
  <c r="P192" i="9"/>
  <c r="S192" i="9" s="1"/>
  <c r="P167" i="9"/>
  <c r="S167" i="9" s="1"/>
  <c r="P204" i="9"/>
  <c r="S204" i="9" s="1"/>
  <c r="P38" i="9" l="1"/>
  <c r="S38" i="9" s="1"/>
  <c r="P102" i="9"/>
  <c r="S102" i="9" s="1"/>
  <c r="P62" i="9"/>
  <c r="S62" i="9" s="1"/>
  <c r="P94" i="9"/>
  <c r="S94" i="9" s="1"/>
  <c r="P20" i="9"/>
  <c r="S20" i="9" s="1"/>
  <c r="P55" i="9"/>
  <c r="S55" i="9" s="1"/>
  <c r="P72" i="9"/>
  <c r="S72" i="9" s="1"/>
  <c r="P43" i="9"/>
  <c r="S43" i="9" s="1"/>
  <c r="P53" i="9"/>
  <c r="S53" i="9" s="1"/>
  <c r="P65" i="9"/>
  <c r="S65" i="9" s="1"/>
  <c r="P70" i="9"/>
  <c r="S70" i="9" s="1"/>
  <c r="P83" i="9"/>
  <c r="S83" i="9" s="1"/>
  <c r="P89" i="9"/>
  <c r="S89" i="9" s="1"/>
  <c r="P92" i="9"/>
  <c r="S92" i="9" s="1"/>
  <c r="P95" i="9"/>
  <c r="S95" i="9" s="1"/>
  <c r="P101" i="9"/>
  <c r="S101" i="9" s="1"/>
  <c r="P41" i="9"/>
  <c r="S41" i="9" s="1"/>
  <c r="P46" i="9"/>
  <c r="S46" i="9" s="1"/>
  <c r="P49" i="9"/>
  <c r="S49" i="9" s="1"/>
  <c r="P51" i="9"/>
  <c r="S51" i="9" s="1"/>
  <c r="P61" i="9"/>
  <c r="S61" i="9" s="1"/>
  <c r="P63" i="9"/>
  <c r="S63" i="9" s="1"/>
  <c r="P71" i="9"/>
  <c r="S71" i="9" s="1"/>
  <c r="P81" i="9"/>
  <c r="S81" i="9" s="1"/>
  <c r="P93" i="9"/>
  <c r="S93" i="9" s="1"/>
  <c r="P105" i="9"/>
  <c r="S105" i="9" s="1"/>
  <c r="P108" i="9"/>
  <c r="S108" i="9" s="1"/>
  <c r="P45" i="9"/>
  <c r="S45" i="9" s="1"/>
  <c r="P52" i="9"/>
  <c r="S52" i="9" s="1"/>
  <c r="P57" i="9"/>
  <c r="S57" i="9" s="1"/>
  <c r="P67" i="9"/>
  <c r="S67" i="9" s="1"/>
  <c r="P85" i="9"/>
  <c r="S85" i="9" s="1"/>
  <c r="P91" i="9"/>
  <c r="S91" i="9" s="1"/>
  <c r="P97" i="9"/>
  <c r="S97" i="9" s="1"/>
  <c r="P60" i="9"/>
  <c r="S60" i="9" s="1"/>
  <c r="P73" i="9"/>
  <c r="S73" i="9" s="1"/>
  <c r="P39" i="9"/>
  <c r="S39" i="9" s="1"/>
  <c r="P47" i="9"/>
  <c r="S47" i="9" s="1"/>
  <c r="P59" i="9"/>
  <c r="S59" i="9" s="1"/>
  <c r="P69" i="9"/>
  <c r="S69" i="9" s="1"/>
  <c r="P79" i="9"/>
  <c r="S79" i="9" s="1"/>
  <c r="P87" i="9"/>
  <c r="S87" i="9" s="1"/>
  <c r="P99" i="9"/>
  <c r="S99" i="9" s="1"/>
  <c r="P109" i="9"/>
  <c r="S109" i="9" s="1"/>
  <c r="P64" i="9"/>
  <c r="S64" i="9" s="1"/>
  <c r="P75" i="9"/>
  <c r="S75" i="9" s="1"/>
  <c r="P77" i="9"/>
  <c r="S77" i="9" s="1"/>
  <c r="P26" i="9"/>
  <c r="S26" i="9" s="1"/>
  <c r="P22" i="9"/>
  <c r="S22" i="9" s="1"/>
  <c r="P33" i="9"/>
  <c r="S33" i="9" s="1"/>
  <c r="P21" i="9"/>
  <c r="S21" i="9" s="1"/>
  <c r="P29" i="9"/>
  <c r="S29" i="9" s="1"/>
  <c r="P24" i="9"/>
  <c r="S24" i="9" s="1"/>
  <c r="P27" i="9"/>
  <c r="S27" i="9" s="1"/>
  <c r="P34" i="9"/>
  <c r="S34" i="9" s="1"/>
  <c r="P37" i="9"/>
  <c r="S37" i="9" s="1"/>
  <c r="P31" i="9"/>
  <c r="S31" i="9" s="1"/>
  <c r="P25" i="9"/>
  <c r="S25" i="9" s="1"/>
  <c r="P30" i="9"/>
  <c r="S30" i="9" s="1"/>
  <c r="P35" i="9"/>
  <c r="S35" i="9" s="1"/>
  <c r="P23" i="9"/>
  <c r="S23" i="9" s="1"/>
  <c r="P58" i="9"/>
  <c r="S58" i="9" s="1"/>
  <c r="P42" i="9"/>
  <c r="S42" i="9" s="1"/>
  <c r="P54" i="9"/>
  <c r="S54" i="9" s="1"/>
  <c r="P82" i="9"/>
  <c r="S82" i="9" s="1"/>
  <c r="P50" i="9"/>
  <c r="S50" i="9" s="1"/>
  <c r="P66" i="9"/>
  <c r="S66" i="9" s="1"/>
  <c r="P78" i="9"/>
  <c r="S78" i="9" s="1"/>
  <c r="P86" i="9"/>
  <c r="S86" i="9" s="1"/>
  <c r="P98" i="9"/>
  <c r="S98" i="9" s="1"/>
  <c r="P36" i="9"/>
  <c r="S36" i="9" s="1"/>
  <c r="P44" i="9"/>
  <c r="S44" i="9" s="1"/>
  <c r="P48" i="9"/>
  <c r="S48" i="9" s="1"/>
  <c r="P80" i="9"/>
  <c r="S80" i="9" s="1"/>
  <c r="P28" i="9"/>
  <c r="S28" i="9" s="1"/>
  <c r="P56" i="9"/>
  <c r="S56" i="9" s="1"/>
  <c r="P76" i="9"/>
  <c r="S76" i="9" s="1"/>
  <c r="P96" i="9"/>
  <c r="S96" i="9" s="1"/>
  <c r="P32" i="9"/>
  <c r="S32" i="9" s="1"/>
  <c r="P40" i="9"/>
  <c r="S40" i="9" s="1"/>
  <c r="P68" i="9"/>
  <c r="S68" i="9" s="1"/>
  <c r="P84" i="9"/>
  <c r="S84" i="9" s="1"/>
  <c r="P88" i="9"/>
  <c r="S88" i="9" s="1"/>
  <c r="P100" i="9"/>
  <c r="S100" i="9" s="1"/>
  <c r="P104" i="9"/>
  <c r="S104" i="9" s="1"/>
  <c r="P74" i="9"/>
  <c r="S74" i="9" s="1"/>
  <c r="P90" i="9"/>
  <c r="S90" i="9" s="1"/>
  <c r="P106" i="9"/>
  <c r="S106" i="9" s="1"/>
  <c r="P103" i="9"/>
  <c r="S103" i="9" s="1"/>
  <c r="P107" i="9"/>
  <c r="S107" i="9" s="1"/>
  <c r="P18" i="9" l="1"/>
  <c r="S18" i="9" s="1"/>
  <c r="P14" i="9"/>
  <c r="S14" i="9" s="1"/>
  <c r="P17" i="9"/>
  <c r="S17" i="9" s="1"/>
  <c r="P13" i="9"/>
  <c r="S13" i="9" s="1"/>
  <c r="P16" i="9"/>
  <c r="S16" i="9" s="1"/>
  <c r="P12" i="9"/>
  <c r="S12" i="9" s="1"/>
  <c r="P19" i="9"/>
  <c r="S19" i="9" s="1"/>
  <c r="P15" i="9"/>
  <c r="S15" i="9" s="1"/>
  <c r="P11" i="9"/>
  <c r="S11" i="9" s="1"/>
  <c r="S5" i="9" s="1"/>
  <c r="P10" i="9"/>
  <c r="S10" i="9" s="1"/>
  <c r="S6" i="9" s="1"/>
  <c r="I92" i="14"/>
  <c r="H92" i="14"/>
  <c r="F92" i="14"/>
  <c r="E92" i="14"/>
  <c r="I91" i="14"/>
  <c r="H91" i="14"/>
  <c r="F91" i="14"/>
  <c r="E91" i="14"/>
  <c r="I90" i="14"/>
  <c r="H90" i="14"/>
  <c r="F90" i="14"/>
  <c r="E90" i="14"/>
  <c r="I84" i="14"/>
  <c r="F84" i="14"/>
  <c r="I83" i="14"/>
  <c r="F83" i="14"/>
  <c r="I79" i="14"/>
  <c r="F79" i="14"/>
  <c r="I78" i="14"/>
  <c r="F78" i="14"/>
  <c r="I77" i="14"/>
  <c r="F77" i="14"/>
  <c r="H61" i="14"/>
  <c r="E61" i="14"/>
  <c r="H60" i="14"/>
  <c r="E60" i="14"/>
  <c r="H57" i="14"/>
  <c r="E57" i="14"/>
  <c r="H56" i="14"/>
  <c r="E56" i="14"/>
  <c r="I43" i="14"/>
  <c r="F43" i="14"/>
  <c r="I42" i="14"/>
  <c r="F42" i="14"/>
  <c r="H39" i="14"/>
  <c r="E39" i="14"/>
  <c r="H38" i="14"/>
  <c r="E38" i="14"/>
  <c r="H37" i="14"/>
  <c r="E37" i="14"/>
  <c r="H36" i="14"/>
  <c r="E36" i="14"/>
  <c r="H35" i="14"/>
  <c r="E35" i="14"/>
  <c r="H34" i="14"/>
  <c r="E34" i="14"/>
  <c r="H33" i="14"/>
  <c r="E33" i="14"/>
  <c r="H32" i="14"/>
  <c r="E32" i="14"/>
  <c r="H31" i="14"/>
  <c r="E31" i="14"/>
  <c r="H30" i="14"/>
  <c r="E30" i="14"/>
  <c r="H29" i="14"/>
  <c r="E29" i="14"/>
  <c r="H28" i="14"/>
  <c r="E28" i="14"/>
  <c r="H27" i="14"/>
  <c r="E27" i="14"/>
  <c r="H26" i="14"/>
  <c r="E26" i="14"/>
  <c r="H25" i="14"/>
  <c r="E25" i="14"/>
  <c r="H24" i="14"/>
  <c r="E24" i="14"/>
  <c r="H23" i="14"/>
  <c r="E23" i="14"/>
  <c r="H22" i="14"/>
  <c r="E22" i="14"/>
  <c r="H21" i="14"/>
  <c r="E21" i="14"/>
  <c r="H20" i="14"/>
  <c r="E20" i="14"/>
  <c r="S4" i="9" l="1"/>
</calcChain>
</file>

<file path=xl/sharedStrings.xml><?xml version="1.0" encoding="utf-8"?>
<sst xmlns="http://schemas.openxmlformats.org/spreadsheetml/2006/main" count="1307" uniqueCount="646">
  <si>
    <t>ProcedureCode</t>
  </si>
  <si>
    <t>W5690</t>
  </si>
  <si>
    <t>W5692</t>
  </si>
  <si>
    <t>W5694</t>
  </si>
  <si>
    <t>W5700</t>
  </si>
  <si>
    <t>W5702</t>
  </si>
  <si>
    <t>W5704</t>
  </si>
  <si>
    <t>W5710</t>
  </si>
  <si>
    <t>W5712</t>
  </si>
  <si>
    <t>W5714</t>
  </si>
  <si>
    <t>W5730</t>
  </si>
  <si>
    <t>W5732</t>
  </si>
  <si>
    <t>W5734</t>
  </si>
  <si>
    <t>W5689</t>
  </si>
  <si>
    <t>W5688</t>
  </si>
  <si>
    <t>W5687</t>
  </si>
  <si>
    <t>W5882</t>
  </si>
  <si>
    <t>W5883</t>
  </si>
  <si>
    <t>W5880</t>
  </si>
  <si>
    <t>W5881</t>
  </si>
  <si>
    <t>W5884</t>
  </si>
  <si>
    <t>W5885</t>
  </si>
  <si>
    <t>W5670</t>
  </si>
  <si>
    <t>W5672</t>
  </si>
  <si>
    <t>W5674</t>
  </si>
  <si>
    <t>W5676</t>
  </si>
  <si>
    <t>W5654</t>
  </si>
  <si>
    <t>W5656</t>
  </si>
  <si>
    <t>W5640</t>
  </si>
  <si>
    <t>W5645</t>
  </si>
  <si>
    <t>W5647</t>
  </si>
  <si>
    <t>W5649</t>
  </si>
  <si>
    <t>W5664</t>
  </si>
  <si>
    <t>W5658</t>
  </si>
  <si>
    <t>W5660</t>
  </si>
  <si>
    <t>W5668</t>
  </si>
  <si>
    <t>W5740</t>
  </si>
  <si>
    <t>W5742</t>
  </si>
  <si>
    <t>W5744</t>
  </si>
  <si>
    <t>W5750</t>
  </si>
  <si>
    <t>W5752</t>
  </si>
  <si>
    <t>W5754</t>
  </si>
  <si>
    <t>W5760</t>
  </si>
  <si>
    <t>W5762</t>
  </si>
  <si>
    <t>W5764</t>
  </si>
  <si>
    <t>W5770</t>
  </si>
  <si>
    <t>W5772</t>
  </si>
  <si>
    <t>W5774</t>
  </si>
  <si>
    <t>W5630</t>
  </si>
  <si>
    <t>W5632</t>
  </si>
  <si>
    <t>W5634</t>
  </si>
  <si>
    <t>W5804</t>
  </si>
  <si>
    <t>W5816</t>
  </si>
  <si>
    <t>W5802</t>
  </si>
  <si>
    <t>W5808</t>
  </si>
  <si>
    <t>W5780</t>
  </si>
  <si>
    <t>W5782</t>
  </si>
  <si>
    <t>W5784</t>
  </si>
  <si>
    <t>W5810</t>
  </si>
  <si>
    <t>W5812</t>
  </si>
  <si>
    <t>W5814</t>
  </si>
  <si>
    <t>W2142</t>
  </si>
  <si>
    <t>W2143</t>
  </si>
  <si>
    <t>W2144</t>
  </si>
  <si>
    <t>W5820</t>
  </si>
  <si>
    <t>W5877</t>
  </si>
  <si>
    <t>W5850</t>
  </si>
  <si>
    <t>W5852</t>
  </si>
  <si>
    <t>W5854</t>
  </si>
  <si>
    <t>W5840</t>
  </si>
  <si>
    <t>W5841</t>
  </si>
  <si>
    <t>W5842</t>
  </si>
  <si>
    <t>W5830</t>
  </si>
  <si>
    <t>W5832</t>
  </si>
  <si>
    <t>W5834</t>
  </si>
  <si>
    <t>W5611</t>
  </si>
  <si>
    <t>W5892</t>
  </si>
  <si>
    <t>W5893</t>
  </si>
  <si>
    <t>W5860</t>
  </si>
  <si>
    <t>W5862</t>
  </si>
  <si>
    <t>W5864</t>
  </si>
  <si>
    <t>W5856</t>
  </si>
  <si>
    <t>W5871</t>
  </si>
  <si>
    <t>W5873</t>
  </si>
  <si>
    <t>W5875</t>
  </si>
  <si>
    <t>Assistive Technology and ServicesCP</t>
  </si>
  <si>
    <t>Assistive Technology and ServicesCS</t>
  </si>
  <si>
    <t>Assistive Technology and ServicesFS</t>
  </si>
  <si>
    <t>BSS - Behavioral AssessmentCP</t>
  </si>
  <si>
    <t>BSS - Behavioral AssessmentCS</t>
  </si>
  <si>
    <t>BSS - Behavioral AssessmentFS</t>
  </si>
  <si>
    <t>BSS - Behavioral ConsultationCP</t>
  </si>
  <si>
    <t>BSS - Behavioral ConsultationCS</t>
  </si>
  <si>
    <t>BSS - Behavioral ConsultationFS</t>
  </si>
  <si>
    <t>BSS - Behavioral PlanCP</t>
  </si>
  <si>
    <t>BSS - Behavioral PlanCS</t>
  </si>
  <si>
    <t>BSS - Behavioral PlanFS</t>
  </si>
  <si>
    <t>BSS - Brief Support ImplementationCP</t>
  </si>
  <si>
    <t>BSS - Brief Support ImplementationCS</t>
  </si>
  <si>
    <t>BSS - Brief Support ImplementationFS</t>
  </si>
  <si>
    <t>Camp - Non-Respite (State Only Funded)CP</t>
  </si>
  <si>
    <t>Dedicated Hours Community Living - Enhanced Supports (1:1)CP</t>
  </si>
  <si>
    <t>Dedicated Hours Community Living - Enhanced Supports (2:1)CP</t>
  </si>
  <si>
    <t>Dedicated Hours for Community Living - Group Home (1:1)CP</t>
  </si>
  <si>
    <t>Dedicated Hours for Community Living - Group Home (2:1)CP</t>
  </si>
  <si>
    <t>Dedicated Hours for Supported Living (1:1)CP</t>
  </si>
  <si>
    <t>Dedicated Hours for Supported Living (2:1)CP</t>
  </si>
  <si>
    <t>Employment Services - Discovery Milestone 1CP</t>
  </si>
  <si>
    <t>Employment Services - Discovery Milestone 1CS</t>
  </si>
  <si>
    <t>Employment Services - Discovery Milestone 2CP</t>
  </si>
  <si>
    <t>Employment Services - Discovery Milestone 2CS</t>
  </si>
  <si>
    <t>Employment Services - Discovery Milestone 3CP</t>
  </si>
  <si>
    <t>Employment Services - Discovery Milestone 3CS</t>
  </si>
  <si>
    <t>Employment Services - Job DevelopmentCP</t>
  </si>
  <si>
    <t>Employment Services - Job DevelopmentCS</t>
  </si>
  <si>
    <t>Environmental AssessmentCP</t>
  </si>
  <si>
    <t>Environmental AssessmentCS</t>
  </si>
  <si>
    <t>Environmental AssessmentFS</t>
  </si>
  <si>
    <t>Environmental ModificationCP</t>
  </si>
  <si>
    <t>Environmental ModificationCS</t>
  </si>
  <si>
    <t>Environmental ModificationFS</t>
  </si>
  <si>
    <t>Family and Peer Mentoring SupportsCP</t>
  </si>
  <si>
    <t>Family and Peer Mentoring SupportsCS</t>
  </si>
  <si>
    <t>Family and Peer Mentoring SupportsFS</t>
  </si>
  <si>
    <t>Family Caregiver Training and EmpowermentCP</t>
  </si>
  <si>
    <t>Family Caregiver Training and EmpowermentCS</t>
  </si>
  <si>
    <t>Family Caregiver Training and EmpowermentFS</t>
  </si>
  <si>
    <t>Housing Support ServicesCP</t>
  </si>
  <si>
    <t>Housing Support ServicesCS</t>
  </si>
  <si>
    <t>Housing Support ServicesFS</t>
  </si>
  <si>
    <t>Nursing - Skilled Nursing Services (State Only Funded)CP</t>
  </si>
  <si>
    <t>Other (State Only Funded)CP</t>
  </si>
  <si>
    <t>Participant Ed, Training, and AdvocacyCP</t>
  </si>
  <si>
    <t>Participant Ed, Training, and AdvocacyCS</t>
  </si>
  <si>
    <t>Participant Ed, Training, and AdvocacyFS</t>
  </si>
  <si>
    <t>Personal SupportsCP</t>
  </si>
  <si>
    <t>Personal SupportsCS</t>
  </si>
  <si>
    <t>Personal SupportsFS</t>
  </si>
  <si>
    <t>Remote Support ServicesCP</t>
  </si>
  <si>
    <t>Rent - Individual Support (State Only Funded)CP</t>
  </si>
  <si>
    <t>Shared Living - Level 1CP</t>
  </si>
  <si>
    <t>Shared Living - Level 2CP</t>
  </si>
  <si>
    <t>Shared Living - Level 3CP</t>
  </si>
  <si>
    <t>Support BrokerCP</t>
  </si>
  <si>
    <t>Support BrokerCS</t>
  </si>
  <si>
    <t>Support BrokerFS</t>
  </si>
  <si>
    <t>Transition ServicesCP</t>
  </si>
  <si>
    <t>TransportationCP</t>
  </si>
  <si>
    <t>TransportationCS</t>
  </si>
  <si>
    <t>TransportationFS</t>
  </si>
  <si>
    <t>Vehicle ModificationCP</t>
  </si>
  <si>
    <t>Vehicle ModificationCS</t>
  </si>
  <si>
    <t>Vehicle ModificationFS</t>
  </si>
  <si>
    <t>Service Name w/ Waiver Program</t>
  </si>
  <si>
    <t>Service</t>
  </si>
  <si>
    <t>W5707</t>
  </si>
  <si>
    <t>W5738</t>
  </si>
  <si>
    <t>W5736</t>
  </si>
  <si>
    <t>Unit</t>
  </si>
  <si>
    <t>UPL</t>
  </si>
  <si>
    <t>Milestone</t>
  </si>
  <si>
    <t>Quarter Hour</t>
  </si>
  <si>
    <t>Hour</t>
  </si>
  <si>
    <t>Day</t>
  </si>
  <si>
    <t>Month</t>
  </si>
  <si>
    <t>*These are draft rates subject to change.</t>
  </si>
  <si>
    <t>Nursing - Nurse Case Management and DelegationFS</t>
  </si>
  <si>
    <t>W5799</t>
  </si>
  <si>
    <t>Live In Caregiver SupportsCP</t>
  </si>
  <si>
    <t>LTSS RATE CHART*</t>
  </si>
  <si>
    <t>Version 12/1/19</t>
  </si>
  <si>
    <t>COVID 19 Retainer and Quarantine Rates</t>
  </si>
  <si>
    <t>Standard/Quarantine/Retainer</t>
  </si>
  <si>
    <t>Units</t>
  </si>
  <si>
    <t>Rate</t>
  </si>
  <si>
    <t>Total</t>
  </si>
  <si>
    <t>Waiver</t>
  </si>
  <si>
    <t>Procedure Code</t>
  </si>
  <si>
    <t>Frederick County</t>
  </si>
  <si>
    <t>Montgomery County</t>
  </si>
  <si>
    <t>Charles County</t>
  </si>
  <si>
    <t>Calvert County</t>
  </si>
  <si>
    <t>Premium</t>
  </si>
  <si>
    <t>Allegany County</t>
  </si>
  <si>
    <t>Anne Arundel County</t>
  </si>
  <si>
    <t>Baltimore County</t>
  </si>
  <si>
    <t>Baltimore City</t>
  </si>
  <si>
    <t>Caroline County</t>
  </si>
  <si>
    <t>Carroll County</t>
  </si>
  <si>
    <t>Cecil County</t>
  </si>
  <si>
    <t>Dorchester County</t>
  </si>
  <si>
    <t>Garrett County</t>
  </si>
  <si>
    <t>Harford County</t>
  </si>
  <si>
    <t>Howard County</t>
  </si>
  <si>
    <t>Kent County</t>
  </si>
  <si>
    <t>Queen Anne's County</t>
  </si>
  <si>
    <t>Somerset County</t>
  </si>
  <si>
    <t>St. Mary's County</t>
  </si>
  <si>
    <t>Talbot County</t>
  </si>
  <si>
    <t>Washington County</t>
  </si>
  <si>
    <t>Wicomico County</t>
  </si>
  <si>
    <t>Worcester County</t>
  </si>
  <si>
    <t>County</t>
  </si>
  <si>
    <t>County Type</t>
  </si>
  <si>
    <t>Ref</t>
  </si>
  <si>
    <t>Waiver Type</t>
  </si>
  <si>
    <t>Services</t>
  </si>
  <si>
    <t>Employment Services - Discovery Milestone 1</t>
  </si>
  <si>
    <t>Employment Services - Discovery Milestone 2</t>
  </si>
  <si>
    <t>Employment Services - Discovery Milestone 3</t>
  </si>
  <si>
    <t>Personal Supports</t>
  </si>
  <si>
    <t>Nursing - Nurse Consultation (only Self-Directed)CP</t>
  </si>
  <si>
    <t>Nursing - Nurse Consultation (only Self-Directed)CS</t>
  </si>
  <si>
    <t>CP</t>
  </si>
  <si>
    <t>FS</t>
  </si>
  <si>
    <t>CS</t>
  </si>
  <si>
    <t>No Proc Code</t>
  </si>
  <si>
    <t>Standard</t>
  </si>
  <si>
    <t>Retainer</t>
  </si>
  <si>
    <t>Non-Premium</t>
  </si>
  <si>
    <t>Standard Non-Premium Rate</t>
  </si>
  <si>
    <t>Retainer Non-Premium Rate</t>
  </si>
  <si>
    <t>Standard Premium Rate</t>
  </si>
  <si>
    <t>Retainer Premium Rate</t>
  </si>
  <si>
    <t>Prince George’s County</t>
  </si>
  <si>
    <t xml:space="preserve"> </t>
  </si>
  <si>
    <t>PCA BY WAIVER TYPE</t>
  </si>
  <si>
    <t>SERVICE</t>
  </si>
  <si>
    <t>NA</t>
  </si>
  <si>
    <t>Career Exploration Facility Based</t>
  </si>
  <si>
    <t>Career Exploration Large Group</t>
  </si>
  <si>
    <t>Career Exploration Small Group</t>
  </si>
  <si>
    <t>Community Development Services 1:1 Staffing</t>
  </si>
  <si>
    <t>Community Development Services 2:1 Staffing</t>
  </si>
  <si>
    <t>Community Development Services - Group 2-4</t>
  </si>
  <si>
    <t>Community Development Services - Group 1-4</t>
  </si>
  <si>
    <t>Day Habilitation 1:1 Staffing</t>
  </si>
  <si>
    <t>Day Habilitation 2:1 Staffing</t>
  </si>
  <si>
    <t>Day Habilitation Large Group</t>
  </si>
  <si>
    <t>Day Habilitation Small Group</t>
  </si>
  <si>
    <t>Employment Services - Coworker Employment Support</t>
  </si>
  <si>
    <t>Employment Services - Customized Self Employment</t>
  </si>
  <si>
    <t>Employment Services Follow Along Supports</t>
  </si>
  <si>
    <t>Employment Services Ongoing Job Supports</t>
  </si>
  <si>
    <t>Nursing Health Case Management &amp; Delegation</t>
  </si>
  <si>
    <t>Personal Supports Enhanced</t>
  </si>
  <si>
    <t>Respite Care (Camp)</t>
  </si>
  <si>
    <t>Respite Care Day</t>
  </si>
  <si>
    <t>Respite Care Hour</t>
  </si>
  <si>
    <t>Note to User: Only Update the Shaded Cells</t>
  </si>
  <si>
    <t>P309</t>
  </si>
  <si>
    <t>P324</t>
  </si>
  <si>
    <t>P332</t>
  </si>
  <si>
    <t>P306</t>
  </si>
  <si>
    <t>P321</t>
  </si>
  <si>
    <t>P303</t>
  </si>
  <si>
    <t>P320</t>
  </si>
  <si>
    <t>P307</t>
  </si>
  <si>
    <t>P322</t>
  </si>
  <si>
    <t>P330</t>
  </si>
  <si>
    <t>P311</t>
  </si>
  <si>
    <t>P326</t>
  </si>
  <si>
    <t>P334</t>
  </si>
  <si>
    <t xml:space="preserve">Community Pathways </t>
  </si>
  <si>
    <t xml:space="preserve">Community Supports </t>
  </si>
  <si>
    <t xml:space="preserve">Family Supports </t>
  </si>
  <si>
    <t>Isolate Non-Premium Rate</t>
  </si>
  <si>
    <t>Isolate Premium Rate</t>
  </si>
  <si>
    <t>Isolate</t>
  </si>
  <si>
    <t>Community Development Services 1:1 StaffingCP</t>
  </si>
  <si>
    <t>Community Development Services 1:1 StaffingCS</t>
  </si>
  <si>
    <t>Community Development Services 2:1 StaffingCP</t>
  </si>
  <si>
    <t>Community Development Services 2:1 StaffingCS</t>
  </si>
  <si>
    <t>Career Exploration Facility BasedCP</t>
  </si>
  <si>
    <t>Career Exploration Facility BasedCS</t>
  </si>
  <si>
    <t>Career Exploration Large GroupCS</t>
  </si>
  <si>
    <t>Career Exploration Large GroupCP</t>
  </si>
  <si>
    <t>Career Exploration Small GroupCS</t>
  </si>
  <si>
    <t>Career Exploration Small GroupCP</t>
  </si>
  <si>
    <t>Community Development Services - Group 2-4CP</t>
  </si>
  <si>
    <t>Community Development Services - Group 2-4CS</t>
  </si>
  <si>
    <t>Day Habilitation 1:1 StaffingCP</t>
  </si>
  <si>
    <t>Day Habilitation 1:1 StaffingCS</t>
  </si>
  <si>
    <t>Day Habilitation 2:1 StaffingCP</t>
  </si>
  <si>
    <t>Day Habilitation 2:1 StaffingCS</t>
  </si>
  <si>
    <t>Day Habilitation Large GroupCP</t>
  </si>
  <si>
    <t>Day Habilitation Large GroupCS</t>
  </si>
  <si>
    <t>Day Habilitation Small GroupCP</t>
  </si>
  <si>
    <t>Day Habilitation Small GroupCS</t>
  </si>
  <si>
    <t>Employment Services - Customized Self EmploymentCP</t>
  </si>
  <si>
    <t>Employment Services - Customized Self EmploymentCS</t>
  </si>
  <si>
    <t>Employment Services Follow Along SupportsCP</t>
  </si>
  <si>
    <t>Employment Services Follow Along SupportsCS</t>
  </si>
  <si>
    <t>Employment Services Ongoing Job SupportsCP</t>
  </si>
  <si>
    <t>Employment Services Ongoing Job SupportsCS</t>
  </si>
  <si>
    <t>Nursing Health Case Management &amp; DelegationCP</t>
  </si>
  <si>
    <t>Nursing Health Case Management &amp; DelegationCS</t>
  </si>
  <si>
    <t>Nursing Health Case ManagementCP</t>
  </si>
  <si>
    <t>Nursing Health Case ManagementCS</t>
  </si>
  <si>
    <t>Respite Care (Camp)CP</t>
  </si>
  <si>
    <t>Respite Care (Camp)CS</t>
  </si>
  <si>
    <t>Respite Care (Camp)FS</t>
  </si>
  <si>
    <t>Respite Care DayCP</t>
  </si>
  <si>
    <t>Respite Care DayCS</t>
  </si>
  <si>
    <t>Respite Care DayFS</t>
  </si>
  <si>
    <t>Respite Care HourCP</t>
  </si>
  <si>
    <t>Respite Care HourCS</t>
  </si>
  <si>
    <t>Respite Care HourFS</t>
  </si>
  <si>
    <t>Employment Services - Coworker Employment SupportCP</t>
  </si>
  <si>
    <t>Employment Services - Coworker Employment SupportCS</t>
  </si>
  <si>
    <t>Nursing Health Case Management</t>
  </si>
  <si>
    <t>CODE</t>
  </si>
  <si>
    <t>Unit of Service</t>
  </si>
  <si>
    <t>CONCAT lookup</t>
  </si>
  <si>
    <t xml:space="preserve">Career Exploration Facility BasedCommunity Pathways </t>
  </si>
  <si>
    <t xml:space="preserve">Career Exploration Large GroupCommunity Pathways </t>
  </si>
  <si>
    <t xml:space="preserve">Career Exploration Small GroupCommunity Pathways </t>
  </si>
  <si>
    <t xml:space="preserve">Community Development Services 1:1 StaffingCommunity Pathways </t>
  </si>
  <si>
    <t xml:space="preserve">Community Development Services 2:1 StaffingCommunity Pathways </t>
  </si>
  <si>
    <t xml:space="preserve">Community Development Services - Group 2-4Community Pathways </t>
  </si>
  <si>
    <t xml:space="preserve">Community Development Services - Group 1-4Community Pathways </t>
  </si>
  <si>
    <t xml:space="preserve">Day Habilitation 1:1 StaffingCommunity Pathways </t>
  </si>
  <si>
    <t xml:space="preserve">Day Habilitation 2:1 StaffingCommunity Pathways </t>
  </si>
  <si>
    <t xml:space="preserve">Day Habilitation Large GroupCommunity Pathways </t>
  </si>
  <si>
    <t xml:space="preserve">Day Habilitation Small GroupCommunity Pathways </t>
  </si>
  <si>
    <t xml:space="preserve">Employment Services - Coworker Employment SupportCommunity Pathways </t>
  </si>
  <si>
    <t xml:space="preserve">Employment Services - Customized Self EmploymentCommunity Pathways </t>
  </si>
  <si>
    <t xml:space="preserve">Employment Services - Discovery Milestone 1Community Pathways </t>
  </si>
  <si>
    <t xml:space="preserve">Employment Services - Discovery Milestone 2Community Pathways </t>
  </si>
  <si>
    <t xml:space="preserve">Employment Services - Discovery Milestone 3Community Pathways </t>
  </si>
  <si>
    <t xml:space="preserve">Employment Services Follow Along SupportsCommunity Pathways </t>
  </si>
  <si>
    <t xml:space="preserve">Employment Services Ongoing Job SupportsCommunity Pathways </t>
  </si>
  <si>
    <t xml:space="preserve">Nursing Health Case Management &amp; DelegationCommunity Pathways </t>
  </si>
  <si>
    <t xml:space="preserve">Nursing Health Case ManagementCommunity Pathways </t>
  </si>
  <si>
    <t xml:space="preserve">Personal SupportsCommunity Pathways </t>
  </si>
  <si>
    <t xml:space="preserve">Personal Supports EnhancedCommunity Pathways </t>
  </si>
  <si>
    <t xml:space="preserve">Respite Care (Camp)Community Pathways </t>
  </si>
  <si>
    <t xml:space="preserve">Respite Care DayCommunity Pathways </t>
  </si>
  <si>
    <t xml:space="preserve">Respite Care HourCommunity Pathways </t>
  </si>
  <si>
    <t xml:space="preserve">Career Exploration Facility BasedCommunity Supports </t>
  </si>
  <si>
    <t xml:space="preserve">Career Exploration Large GroupCommunity Supports </t>
  </si>
  <si>
    <t xml:space="preserve">Career Exploration Small GroupCommunity Supports </t>
  </si>
  <si>
    <t xml:space="preserve">Community Development Services 1:1 StaffingCommunity Supports </t>
  </si>
  <si>
    <t xml:space="preserve">Community Development Services 2:1 StaffingCommunity Supports </t>
  </si>
  <si>
    <t xml:space="preserve">Community Development Services - Group 2-4Community Supports </t>
  </si>
  <si>
    <t xml:space="preserve">Community Development Services - Group 1-4Community Supports </t>
  </si>
  <si>
    <t xml:space="preserve">Day Habilitation 1:1 StaffingCommunity Supports </t>
  </si>
  <si>
    <t xml:space="preserve">Day Habilitation 2:1 StaffingCommunity Supports </t>
  </si>
  <si>
    <t xml:space="preserve">Day Habilitation Large GroupCommunity Supports </t>
  </si>
  <si>
    <t xml:space="preserve">Day Habilitation Small GroupCommunity Supports </t>
  </si>
  <si>
    <t xml:space="preserve">Employment Services - Coworker Employment SupportCommunity Supports </t>
  </si>
  <si>
    <t xml:space="preserve">Employment Services - Customized Self EmploymentCommunity Supports </t>
  </si>
  <si>
    <t xml:space="preserve">Employment Services - Discovery Milestone 1Community Supports </t>
  </si>
  <si>
    <t xml:space="preserve">Employment Services - Discovery Milestone 2Community Supports </t>
  </si>
  <si>
    <t xml:space="preserve">Employment Services - Discovery Milestone 3Community Supports </t>
  </si>
  <si>
    <t xml:space="preserve">Employment Services Follow Along SupportsCommunity Supports </t>
  </si>
  <si>
    <t xml:space="preserve">Employment Services Ongoing Job SupportsCommunity Supports </t>
  </si>
  <si>
    <t xml:space="preserve">Nursing Health Case Management &amp; DelegationCommunity Supports </t>
  </si>
  <si>
    <t xml:space="preserve">Nursing Health Case ManagementCommunity Supports </t>
  </si>
  <si>
    <t xml:space="preserve">Personal SupportsCommunity Supports </t>
  </si>
  <si>
    <t xml:space="preserve">Personal Supports EnhancedCommunity Supports </t>
  </si>
  <si>
    <t xml:space="preserve">Respite Care (Camp)Community Supports </t>
  </si>
  <si>
    <t xml:space="preserve">Respite Care DayCommunity Supports </t>
  </si>
  <si>
    <t xml:space="preserve">Respite Care HourCommunity Supports </t>
  </si>
  <si>
    <t xml:space="preserve">Career Exploration Facility BasedFamily Supports </t>
  </si>
  <si>
    <t xml:space="preserve">Career Exploration Large GroupFamily Supports </t>
  </si>
  <si>
    <t xml:space="preserve">Career Exploration Small GroupFamily Supports </t>
  </si>
  <si>
    <t xml:space="preserve">Community Development Services 1:1 StaffingFamily Supports </t>
  </si>
  <si>
    <t xml:space="preserve">Community Development Services 2:1 StaffingFamily Supports </t>
  </si>
  <si>
    <t xml:space="preserve">Community Development Services - Group 2-4Family Supports </t>
  </si>
  <si>
    <t xml:space="preserve">Community Development Services - Group 1-4Family Supports </t>
  </si>
  <si>
    <t xml:space="preserve">Day Habilitation 1:1 StaffingFamily Supports </t>
  </si>
  <si>
    <t xml:space="preserve">Day Habilitation 2:1 StaffingFamily Supports </t>
  </si>
  <si>
    <t xml:space="preserve">Day Habilitation Large GroupFamily Supports </t>
  </si>
  <si>
    <t xml:space="preserve">Day Habilitation Small GroupFamily Supports </t>
  </si>
  <si>
    <t xml:space="preserve">Employment Services - Coworker Employment SupportFamily Supports </t>
  </si>
  <si>
    <t xml:space="preserve">Employment Services - Customized Self EmploymentFamily Supports </t>
  </si>
  <si>
    <t xml:space="preserve">Employment Services - Discovery Milestone 1Family Supports </t>
  </si>
  <si>
    <t xml:space="preserve">Employment Services - Discovery Milestone 2Family Supports </t>
  </si>
  <si>
    <t xml:space="preserve">Employment Services - Discovery Milestone 3Family Supports </t>
  </si>
  <si>
    <t xml:space="preserve">Employment Services Follow Along SupportsFamily Supports </t>
  </si>
  <si>
    <t xml:space="preserve">Employment Services Ongoing Job SupportsFamily Supports </t>
  </si>
  <si>
    <t xml:space="preserve">Nursing Health Case Management &amp; DelegationFamily Supports </t>
  </si>
  <si>
    <t xml:space="preserve">Nursing Health Case ManagementFamily Supports </t>
  </si>
  <si>
    <t xml:space="preserve">Personal SupportsFamily Supports </t>
  </si>
  <si>
    <t xml:space="preserve">Personal Supports EnhancedFamily Supports </t>
  </si>
  <si>
    <t xml:space="preserve">Respite Care (Camp)Family Supports </t>
  </si>
  <si>
    <t xml:space="preserve">Respite Care DayFamily Supports </t>
  </si>
  <si>
    <t xml:space="preserve">Respite Care HourFamily Supports </t>
  </si>
  <si>
    <t>W1953</t>
  </si>
  <si>
    <t>W1954</t>
  </si>
  <si>
    <t>W1959</t>
  </si>
  <si>
    <t>W1966</t>
  </si>
  <si>
    <t>W1967</t>
  </si>
  <si>
    <t>W1968</t>
  </si>
  <si>
    <t>W1969</t>
  </si>
  <si>
    <t>W1976</t>
  </si>
  <si>
    <t>W1977</t>
  </si>
  <si>
    <t>W1978</t>
  </si>
  <si>
    <t>New Retainer ProcedureCode</t>
  </si>
  <si>
    <t xml:space="preserve">Provider Name: </t>
  </si>
  <si>
    <t>Last Name</t>
  </si>
  <si>
    <t>First Name</t>
  </si>
  <si>
    <t>MA#</t>
  </si>
  <si>
    <t>Service Date</t>
  </si>
  <si>
    <r>
      <t xml:space="preserve">County </t>
    </r>
    <r>
      <rPr>
        <b/>
        <sz val="9"/>
        <color theme="1"/>
        <rFont val="Calibri"/>
        <family val="2"/>
        <scheme val="minor"/>
      </rPr>
      <t>(Individual's Residence)</t>
    </r>
  </si>
  <si>
    <t>Dedicated Hours for Community Living - Group Home (2:1)</t>
  </si>
  <si>
    <t>Dedicated Hours for Community Living - Group Home (1:1)</t>
  </si>
  <si>
    <t>Service Name w/ Waiver Program/type</t>
  </si>
  <si>
    <t>Maryland Department of Health</t>
  </si>
  <si>
    <t>Developmental Disabilities Administration</t>
  </si>
  <si>
    <t>INSTRUCTIONS:</t>
  </si>
  <si>
    <t>2. Last Name</t>
  </si>
  <si>
    <t>3. First Name</t>
  </si>
  <si>
    <t>IMPORTANT CMS 1500 FORM BILLING TIPS:</t>
  </si>
  <si>
    <t>·       Name (2)- Last name first, first name last (Smith, John); must match spelling in MMIS</t>
  </si>
  <si>
    <t>·       Participant Medicaid # (9a)- always 11 digits; if 0 is the first digit, it must be listed</t>
  </si>
  <si>
    <t>·       Provider # (24J top; 33b)- always 9 digits</t>
  </si>
  <si>
    <t>·       NPI# (24J bottom; 33a)- 9 digit provider number with a 5 in front ex. 5xxxxxxxxx</t>
  </si>
  <si>
    <t xml:space="preserve">·       Date (24A) - List each date of service in the 24A From column only. No date ranges should be used. A date of service for the same service can only be billed one time. All units or costs of a service provided on the same day must be added together and billed on the date of service once. MMIS considers dates of service for the same service billed more than once as a duplicate claim even if the units or costs are different.  If changes need to be made to previously submitted claims total units or costs, an adjustment of that claim must be requested. </t>
  </si>
  <si>
    <t>·       Units (24G) - For hourly and quarter hour services, the number of units of service provided (hours; 15 mins) must be listed. For example, for an hourly service, if 8 hours of service is provided, 8 units would be listed. For quarter hour services, if 4 hours of service was provided, 16 units must be listed. A unit of 1 is used for days, milestone services, or service costs added together and billed on the same day, Upper Pay Limit services.</t>
  </si>
  <si>
    <t xml:space="preserve">·       Charges (24F)- Unit cost x # Units </t>
  </si>
  <si>
    <t>·       Total (28)- Total of charges</t>
  </si>
  <si>
    <t>·       Signature/Date (31)- Sign, print, or type name; signature date must be after the dates of service being billed</t>
  </si>
  <si>
    <t xml:space="preserve">Summary Date: </t>
  </si>
  <si>
    <t>5. Service Date- List one date of service per line on the summary form</t>
  </si>
  <si>
    <t>Community Living/Group Home: 1 w/ Overnight Supervision</t>
  </si>
  <si>
    <t>Community Living/Group Home: 2 w/ Overnight Supervision</t>
  </si>
  <si>
    <t>Community Living/Group Home: 3 w/ Overnight Supervision</t>
  </si>
  <si>
    <t>Community Living/Group Home: 4 w/ Overnight Supervision</t>
  </si>
  <si>
    <t>Community Living/Group Home: 5 w/ Overnight Supervision</t>
  </si>
  <si>
    <t>Community Living/Group Home: 6 w/ Overnight Supervision</t>
  </si>
  <si>
    <t>Community Living/Group Home: 7 w/ Overnight Supervision</t>
  </si>
  <si>
    <t>Community Living/Group Home: 8 w/ Overnight Supervision</t>
  </si>
  <si>
    <t>Community Living/Group Home: 1 w/o Overnight Supervision</t>
  </si>
  <si>
    <t>Community Living/Group Home: 2 w/o Overnight Supervision</t>
  </si>
  <si>
    <t>Community Living/Group Home: 3 w/o Overnight Supervision</t>
  </si>
  <si>
    <t>Community Living/Group Home: 4 w/o Overnight Supervision</t>
  </si>
  <si>
    <t>Community Living/Group Home: 5 w/o Overnight Supervision</t>
  </si>
  <si>
    <t>Community Living/Group Home: 6 w/o Overnight Supervision</t>
  </si>
  <si>
    <t>Community Living/Group Home: 7 w/o Overnight Supervision</t>
  </si>
  <si>
    <t>Community Living/Group Home: 8 w/o Overnight Supervision</t>
  </si>
  <si>
    <t>6. County- Select county in the drop-down list to populate the Rate Type in the next column, Premium or Non-Premium; County must be entered to calculate the correct rate.</t>
  </si>
  <si>
    <t xml:space="preserve"> Please enter the following information in the shaded cells on the Claims Summary tab:</t>
  </si>
  <si>
    <t>Summary Date- Submission date of Summary form</t>
  </si>
  <si>
    <t>Personal Supports Enhanced Supports</t>
  </si>
  <si>
    <t>Supported Living: 1 w/ Overnight Supervision</t>
  </si>
  <si>
    <t>Supported Living: 2 w/ Overnight Supervision</t>
  </si>
  <si>
    <t>Supported Living: 3 w/ Overnight Supervision</t>
  </si>
  <si>
    <t>Supported Living: 4 w/ Overnight Supervision</t>
  </si>
  <si>
    <t>Supported Living: 1 w/o Overnight Supervision</t>
  </si>
  <si>
    <t>Supported Living: 2 w/o Overnight Supervision</t>
  </si>
  <si>
    <t>Supported Living: 3 w/o Overnight Supervision</t>
  </si>
  <si>
    <t>Supported Living: 4 w/o Overnight Supervision</t>
  </si>
  <si>
    <t>Dedicated Hours for Supported Living (1:1)</t>
  </si>
  <si>
    <t>Dedicated Hours for Supported Living (2:1)</t>
  </si>
  <si>
    <t>Supported Living: 1 w/ Overnight SupervisionCP</t>
  </si>
  <si>
    <t>Supported Living: 2 w/ Overnight SupervisionCP</t>
  </si>
  <si>
    <t>Supported Living: 3 w/ Overnight SupervisionCP</t>
  </si>
  <si>
    <t>Supported Living: 4 w/ Overnight SupervisionCP</t>
  </si>
  <si>
    <t>Supported Living: 1 w/o Overnight SupervisionCP</t>
  </si>
  <si>
    <t>Supported Living: 2 w/o Overnight SupervisionCP</t>
  </si>
  <si>
    <t>Supported Living: 3 w/o Overnight SupervisionCP</t>
  </si>
  <si>
    <t>Supported Living: 4 w/o Overnight SupervisionCP</t>
  </si>
  <si>
    <t>W5620</t>
  </si>
  <si>
    <t>Personal Supports - EnhancedCP</t>
  </si>
  <si>
    <t>Personal Supports - EnhancedCS</t>
  </si>
  <si>
    <t>Personal Supports - EnhancedFS</t>
  </si>
  <si>
    <t>From Date</t>
  </si>
  <si>
    <t>To Date</t>
  </si>
  <si>
    <t>Service_Rate Type_Type</t>
  </si>
  <si>
    <t>Personal SupportsPremiumStandard</t>
  </si>
  <si>
    <t>Personal SupportsPremiumIsolate</t>
  </si>
  <si>
    <t>Personal SupportsPremiumRetainer</t>
  </si>
  <si>
    <t>Personal Supports Enhanced SupportPremiumStandard</t>
  </si>
  <si>
    <t>Personal Supports Enhanced SupportPremiumIsolate</t>
  </si>
  <si>
    <t>Personal Supports Enhanced SupportPremiumRetainer</t>
  </si>
  <si>
    <t>Supported Living: 1 w/ Overnight SupervisionPremiumStandard</t>
  </si>
  <si>
    <t>Supported Living: 1 w/ Overnight SupervisionPremiumIsolate</t>
  </si>
  <si>
    <t>Supported Living: 1 w/ Overnight SupervisionPremiumRetainer</t>
  </si>
  <si>
    <t>Supported Living: 2 w/ Overnight SupervisionPremiumStandard</t>
  </si>
  <si>
    <t>Supported Living: 2 w/ Overnight SupervisionPremiumIsolate</t>
  </si>
  <si>
    <t>Supported Living: 2 w/ Overnight SupervisionPremiumRetainer</t>
  </si>
  <si>
    <t>Supported Living: 3 w/ Overnight SupervisionPremiumStandard</t>
  </si>
  <si>
    <t>Supported Living: 3 w/ Overnight SupervisionPremiumIsolate</t>
  </si>
  <si>
    <t>Supported Living: 3 w/ Overnight SupervisionPremiumRetainer</t>
  </si>
  <si>
    <t>Supported Living: 4 w/ Overnight SupervisionPremiumStandard</t>
  </si>
  <si>
    <t>Supported Living: 4 w/ Overnight SupervisionPremiumIsolate</t>
  </si>
  <si>
    <t>Supported Living: 4 w/ Overnight SupervisionPremiumRetainer</t>
  </si>
  <si>
    <t>Supported Living: 1 w/o Overnight SupervisionPremiumStandard</t>
  </si>
  <si>
    <t>Supported Living: 1 w/o Overnight SupervisionPremiumIsolate</t>
  </si>
  <si>
    <t>Supported Living: 1 w/o Overnight SupervisionPremiumRetainer</t>
  </si>
  <si>
    <t>Supported Living: 2 w/o Overnight SupervisionPremiumStandard</t>
  </si>
  <si>
    <t>Supported Living: 2 w/o Overnight SupervisionPremiumIsolate</t>
  </si>
  <si>
    <t>Supported Living: 2 w/o Overnight SupervisionPremiumRetainer</t>
  </si>
  <si>
    <t>Supported Living: 3 w/o Overnight SupervisionPremiumStandard</t>
  </si>
  <si>
    <t>Supported Living: 3 w/o Overnight SupervisionPremiumIsolate</t>
  </si>
  <si>
    <t>Supported Living: 3 w/o Overnight SupervisionPremiumRetainer</t>
  </si>
  <si>
    <t>Supported Living: 4 w/o Overnight SupervisionPremiumStandard</t>
  </si>
  <si>
    <t>Supported Living: 4 w/o Overnight SupervisionPremiumIsolate</t>
  </si>
  <si>
    <t>Supported Living: 4 w/o Overnight SupervisionPremiumRetainer</t>
  </si>
  <si>
    <t>Personal SupportsNon-PremiumStandard</t>
  </si>
  <si>
    <t>Personal SupportsNon-PremiumIsolate</t>
  </si>
  <si>
    <t>Personal SupportsNon-PremiumRetainer</t>
  </si>
  <si>
    <t>Personal Supports Enhanced SupportsNon-PremiumStandard</t>
  </si>
  <si>
    <t>Personal Supports Enhanced SupportsNon-PremiumIsolate</t>
  </si>
  <si>
    <t>Personal Supports Enhanced SupportsNon-PremiumRetainer</t>
  </si>
  <si>
    <t>Supported Living: 1 w/ Overnight SupervisionNon-PremiumStandard</t>
  </si>
  <si>
    <t>Supported Living: 1 w/ Overnight SupervisionNon-PremiumIsolate</t>
  </si>
  <si>
    <t>Supported Living: 1 w/ Overnight SupervisionNon-PremiumRetainer</t>
  </si>
  <si>
    <t>Supported Living: 2 w/ Overnight SupervisionNon-PremiumStandard</t>
  </si>
  <si>
    <t>Supported Living: 2 w/ Overnight SupervisionNon-PremiumIsolate</t>
  </si>
  <si>
    <t>Supported Living: 2 w/ Overnight SupervisionNon-PremiumRetainer</t>
  </si>
  <si>
    <t>Supported Living: 3 w/ Overnight SupervisionNon-PremiumStandard</t>
  </si>
  <si>
    <t>Supported Living: 3 w/ Overnight SupervisionNon-PremiumIsolate</t>
  </si>
  <si>
    <t>Supported Living: 3 w/ Overnight SupervisionNon-PremiumRetainer</t>
  </si>
  <si>
    <t>Supported Living: 4 w/ Overnight SupervisionNon-PremiumStandard</t>
  </si>
  <si>
    <t>Supported Living: 4 w/ Overnight SupervisionNon-PremiumIsolate</t>
  </si>
  <si>
    <t>Supported Living: 4 w/ Overnight SupervisionNon-PremiumRetainer</t>
  </si>
  <si>
    <t>Supported Living: 1 w/o Overnight SupervisionNon-PremiumStandard</t>
  </si>
  <si>
    <t>Supported Living: 1 w/o Overnight SupervisionNon-PremiumIsolate</t>
  </si>
  <si>
    <t>Supported Living: 1 w/o Overnight SupervisionNon-PremiumRetainer</t>
  </si>
  <si>
    <t>Supported Living: 2 w/o Overnight SupervisionNon-PremiumStandard</t>
  </si>
  <si>
    <t>Supported Living: 2 w/o Overnight SupervisionNon-PremiumIsolate</t>
  </si>
  <si>
    <t>Supported Living: 2 w/o Overnight SupervisionNon-PremiumRetainer</t>
  </si>
  <si>
    <t>Supported Living: 3 w/o Overnight SupervisionNon-PremiumStandard</t>
  </si>
  <si>
    <t>Supported Living: 3 w/o Overnight SupervisionNon-PremiumIsolate</t>
  </si>
  <si>
    <t>Supported Living: 3 w/o Overnight SupervisionNon-PremiumRetainer</t>
  </si>
  <si>
    <t>Supported Living: 4 w/o Overnight SupervisionNon-PremiumStandard</t>
  </si>
  <si>
    <t>Supported Living: 4 w/o Overnight SupervisionNon-PremiumIsolate</t>
  </si>
  <si>
    <t>Supported Living: 4 w/o Overnight SupervisionNon-PremiumRetainer</t>
  </si>
  <si>
    <t>W2038</t>
  </si>
  <si>
    <t>Personal Supports Enhanced SupportsCP</t>
  </si>
  <si>
    <t>Personal Supports Enhanced SupportsCS</t>
  </si>
  <si>
    <t>Personal Supports Enhanced SupportsFS</t>
  </si>
  <si>
    <t>Provider MA#</t>
  </si>
  <si>
    <t xml:space="preserve">Provider Name- Enter the Provider Name on the Summary form </t>
  </si>
  <si>
    <t>Rate Type</t>
  </si>
  <si>
    <t>Service + Waiver</t>
  </si>
  <si>
    <t>4. MA# - The participant's 11-digit Medicaid number; must enter the 0 if the MA# number begins with it</t>
  </si>
  <si>
    <t>Non-Premium Rate</t>
  </si>
  <si>
    <t>Premium Rate</t>
  </si>
  <si>
    <t>W2031</t>
  </si>
  <si>
    <t>W2032</t>
  </si>
  <si>
    <t xml:space="preserve">7. Rate Type- Will populate based on County entered. </t>
  </si>
  <si>
    <t>LTSSMaryland Billing Claims Summary - Exceptions -  03/01/21 to 06/30/21</t>
  </si>
  <si>
    <t>LTSSMaryland Billing Claims Summary - Exceptions - 03/01/21 to 06/30/21</t>
  </si>
  <si>
    <t xml:space="preserve">11. Units- Please enter the number of units to multiply by the Rate to calculate the Total being billed for the service. For a Day service, you would enter a 1. </t>
  </si>
  <si>
    <t>9. Service- Choose the correct Service being billed in the drop-down list.  The selected Service will populate the Procedure Code, Unit of Service, and Rate for the claim. Only Personal Supports, Personal Supports Enhanced Support, Supported Living, and Dedicated Supports Supported Living services may be selected.</t>
  </si>
  <si>
    <t>1. Provider #- Site-specific or base provider number for the service. Must be 9 digits. Must enter the 0 if the MA# begins with it.</t>
  </si>
  <si>
    <r>
      <t xml:space="preserve">IMPORTANT: This form is only to be used as a </t>
    </r>
    <r>
      <rPr>
        <b/>
        <i/>
        <u/>
        <sz val="14"/>
        <color theme="1"/>
        <rFont val="Calibri"/>
        <family val="2"/>
        <scheme val="minor"/>
      </rPr>
      <t>last resort</t>
    </r>
    <r>
      <rPr>
        <b/>
        <i/>
        <sz val="14"/>
        <color theme="1"/>
        <rFont val="Calibri"/>
        <family val="2"/>
        <scheme val="minor"/>
      </rPr>
      <t xml:space="preserve"> for payment, after exhausting all means to ensure payment through LTSS.  Please refer to DDA's Troubleshooting Companion Guide, that provides guidance to resolve common claims exceptions, before submitting this form. Click the link below to refer to the guide.</t>
    </r>
  </si>
  <si>
    <t>Troubleshooting Companion Guide</t>
  </si>
  <si>
    <r>
      <t xml:space="preserve">The LTSSMaryland Billing Claims Summary form was created to allow for payment of approved and eligible services that cannot be paid in LTSS as the claims are in exception or the system will not allow the services to be entered.  </t>
    </r>
    <r>
      <rPr>
        <b/>
        <i/>
        <u/>
        <sz val="14"/>
        <color theme="1"/>
        <rFont val="Calibri"/>
        <family val="2"/>
        <scheme val="minor"/>
      </rPr>
      <t/>
    </r>
  </si>
  <si>
    <t>The tabs in the file include: 1) Instructions 2) Cover Page 3) Claims Summary form and 4) LTSS State-Funded Invoice</t>
  </si>
  <si>
    <t xml:space="preserve">To request payment for Waiver services, please submit the completed Cover Page with corresponding Summary forms and CMS-1500 forms, if required. CMS-1500 forms are only required for Waiver services not able to be entered into LTSSMaryland. Please submit the Claims Summary forms in excel format and CMS-1500 forms, if required, in .pdf format.  </t>
  </si>
  <si>
    <t xml:space="preserve">Please submit requests for payment for eligible services outside of LTSSMaryland within 90 days of the dates of service to ensure processing within claims submission limits. </t>
  </si>
  <si>
    <t xml:space="preserve">8. Program- Choose participant program to ensure the proper Procedure Code is billed for the service. CP- Community Pathways Waiver, CS- Community Support Waiver, FS- Family Support Waiver. Choose State-Funded for state-funded individuals or services. </t>
  </si>
  <si>
    <t>10. Procedure Code, Unit of Service, and Rate- The procedure code, unit of service, and rate are pre-populated based on entered information in the columns for Program and Service. Both must be entered for the information to be populated. If both are entered and the fields are not populated, the Service may not be offered in the selected Program (i.e. Supported Living not in CS) or the Program is State-Funded.</t>
  </si>
  <si>
    <t xml:space="preserve">12. Total- This is the number of Units muliplied by the Rate.  If this is an original claim, this is the total to be billed on the CMS-1500 form for original claims, field 24F, if required. </t>
  </si>
  <si>
    <r>
      <rPr>
        <b/>
        <sz val="11"/>
        <color theme="1"/>
        <rFont val="Calibri"/>
        <family val="2"/>
        <scheme val="minor"/>
      </rPr>
      <t xml:space="preserve">Adjustments Section: </t>
    </r>
    <r>
      <rPr>
        <sz val="11"/>
        <color theme="1"/>
        <rFont val="Calibri"/>
        <family val="2"/>
        <scheme val="minor"/>
      </rPr>
      <t>This section can be used for rate adjustments</t>
    </r>
  </si>
  <si>
    <t>Paid- Please enter the Paid amount for the participant, service, and date of service for the claim to be adjusted from LTSS.  Entering this amount will calculate the adjusted amount.</t>
  </si>
  <si>
    <t xml:space="preserve">Claim Total- This is the Total amount of the Original claim or the Adjusted amount if an amount is entered into the Paid column. The correct amount of the adjusted claims should be billed on the CMS-1500 form, field 24F. </t>
  </si>
  <si>
    <t>ICN- This is the invoice control number from MMIS for the Paid claim to be adjusted. The ICN can be found in LTSS.</t>
  </si>
  <si>
    <r>
      <rPr>
        <b/>
        <sz val="11"/>
        <color theme="1"/>
        <rFont val="Calibri"/>
        <family val="2"/>
        <scheme val="minor"/>
      </rPr>
      <t>DDA Use Only Section</t>
    </r>
    <r>
      <rPr>
        <sz val="11"/>
        <color theme="1"/>
        <rFont val="Calibri"/>
        <family val="2"/>
        <scheme val="minor"/>
      </rPr>
      <t>: RO Approval- Choose Approved or Denied. Denied claims will populate Denied Amount and Approved claims will populate the Approved Total.  Reason for Denial- Enter reason for denied claim.</t>
    </r>
  </si>
  <si>
    <r>
      <rPr>
        <b/>
        <sz val="11"/>
        <color theme="1"/>
        <rFont val="Calibri"/>
        <family val="2"/>
        <scheme val="minor"/>
      </rPr>
      <t>Totals:</t>
    </r>
    <r>
      <rPr>
        <sz val="11"/>
        <color theme="1"/>
        <rFont val="Calibri"/>
        <family val="2"/>
        <scheme val="minor"/>
      </rPr>
      <t xml:space="preserve"> The Total Billed at the top of the Summary form is the total amount for all services listed on the form including adjusted claims. The Denied Amount is the total of Regional Office Denied claims. The Approved Total is the total of Regional Office Approved claims.</t>
    </r>
  </si>
  <si>
    <r>
      <rPr>
        <b/>
        <sz val="11"/>
        <color theme="1"/>
        <rFont val="Calibri"/>
        <family val="2"/>
        <scheme val="minor"/>
      </rPr>
      <t xml:space="preserve">NOTE: </t>
    </r>
    <r>
      <rPr>
        <sz val="11"/>
        <color theme="1"/>
        <rFont val="Calibri"/>
        <family val="2"/>
        <scheme val="minor"/>
      </rPr>
      <t>Since these claims are being processed outside of LTSS, the payment information will not be visible in the system. If a check amount does not match the Remittance Advice (RA) in LTSS, please refer to the RA from MMIS. To track payments outside of LTSS, please register to view your RA in MMIS here:</t>
    </r>
  </si>
  <si>
    <t xml:space="preserve">eMedicaid </t>
  </si>
  <si>
    <t>State-Funded</t>
  </si>
  <si>
    <t>Program</t>
  </si>
  <si>
    <t>Dedicated Hours for Supported Living (1:1)State-Funded</t>
  </si>
  <si>
    <t>Dedicated Hours for Supported Living (2:1)State-Funded</t>
  </si>
  <si>
    <t>Personal SupportsState-Funded</t>
  </si>
  <si>
    <t>Personal Supports Enhanced SupportsState-Funded</t>
  </si>
  <si>
    <t>Supported Living: 1 w/ Overnight SupervisionState-Funded</t>
  </si>
  <si>
    <t>Supported Living: 2 w/ Overnight SupervisionState-Funded</t>
  </si>
  <si>
    <t>Supported Living: 3 w/ Overnight SupervisionState-Funded</t>
  </si>
  <si>
    <t>Supported Living: 4 w/ Overnight SupervisionState-Funded</t>
  </si>
  <si>
    <t>Supported Living: 1 w/o Overnight SupervisionState-Funded</t>
  </si>
  <si>
    <t>Supported Living: 2 w/o Overnight SupervisionState-Funded</t>
  </si>
  <si>
    <t>Supported Living: 3 w/o Overnight SupervisionState-Funded</t>
  </si>
  <si>
    <t>Supported Living: 4 w/o Overnight SupervisionState-Funded</t>
  </si>
  <si>
    <t>Total Billed</t>
  </si>
  <si>
    <t>Denied Amount</t>
  </si>
  <si>
    <t>Approved Total</t>
  </si>
  <si>
    <t>Adjustments</t>
  </si>
  <si>
    <t>DDA Use Only</t>
  </si>
  <si>
    <t xml:space="preserve">Paid </t>
  </si>
  <si>
    <t>Claim Total</t>
  </si>
  <si>
    <t>ICN</t>
  </si>
  <si>
    <t>RO Approval</t>
  </si>
  <si>
    <t>Reason for Denial</t>
  </si>
  <si>
    <t>LTSSMaryland Billing Claims Summary Form Cover Page</t>
  </si>
  <si>
    <t xml:space="preserve">Date: </t>
  </si>
  <si>
    <t>Provider Name:</t>
  </si>
  <si>
    <t>Federal ID#</t>
  </si>
  <si>
    <t>Service Description</t>
  </si>
  <si>
    <t>Requested Amount:</t>
  </si>
  <si>
    <t>What attempts have been made to resolve these issues:</t>
  </si>
  <si>
    <t xml:space="preserve">Provider Attestation: </t>
  </si>
  <si>
    <t xml:space="preserve">*I certify by my signature that the data completed in this form is accurate, represents services and/or costs provided, and does not represent any claims previously billed. </t>
  </si>
  <si>
    <t xml:space="preserve">I attest that I have exhausted all means to ensure payment through LTSS. </t>
  </si>
  <si>
    <t>Signature of Provider Representative</t>
  </si>
  <si>
    <t>Date</t>
  </si>
  <si>
    <t>Name</t>
  </si>
  <si>
    <t>Title</t>
  </si>
  <si>
    <t>Phone</t>
  </si>
  <si>
    <t>Email</t>
  </si>
  <si>
    <t>Signature</t>
  </si>
  <si>
    <t>DDA LTSS State-Funded Invoice</t>
  </si>
  <si>
    <t>201 West Preston Street Baltimore, Maryland 21201</t>
  </si>
  <si>
    <t>Invoice Date (MM/DD/YYYY)</t>
  </si>
  <si>
    <t>State Fiscal Year (for Invoice Charges)</t>
  </si>
  <si>
    <t>Provider Name</t>
  </si>
  <si>
    <t>Provider Address</t>
  </si>
  <si>
    <t>Provider Phone</t>
  </si>
  <si>
    <t>Federal ID #</t>
  </si>
  <si>
    <t>State Funded</t>
  </si>
  <si>
    <t>LTSS Services</t>
  </si>
  <si>
    <t>PCA Code</t>
  </si>
  <si>
    <t>P340</t>
  </si>
  <si>
    <t>Invoice Amount</t>
  </si>
  <si>
    <t>Provider Certification</t>
  </si>
  <si>
    <t xml:space="preserve">*I certify by my signature that the data completed in this invoice is accurate, represents services and/or costs provided, and does not represent any claims previously billed. </t>
  </si>
  <si>
    <t>Approved</t>
  </si>
  <si>
    <t>Denied</t>
  </si>
  <si>
    <t xml:space="preserve">If after referring to the Troubleshooting Companion Guide eligible claims are still not able to be paid within LTSSMaryland, please complete the appropriate forms and email them to your Regional Office Fiscal Director for approval. </t>
  </si>
  <si>
    <t>13. Exception- Choose the exception that is preventing the claim from being paid.</t>
  </si>
  <si>
    <t>DDA RO Approval Signature</t>
  </si>
  <si>
    <t>DDA HQ Approval Signature</t>
  </si>
  <si>
    <t>Activity has exceeded the maximum number of units for the day</t>
  </si>
  <si>
    <t>Client ineligible for program (Waiver)</t>
  </si>
  <si>
    <t>Client LTSS Program does not align with MMIS waiver program</t>
  </si>
  <si>
    <t>Client LTSS program does not match the service plan</t>
  </si>
  <si>
    <t>Client not enrolled in a DDA program</t>
  </si>
  <si>
    <t>No approved service plan found</t>
  </si>
  <si>
    <t>Provider has exceeded the maximum authorization for the month</t>
  </si>
  <si>
    <t>Provider is not approved to provide services to a minor</t>
  </si>
  <si>
    <t>Provider not authorized for the service</t>
  </si>
  <si>
    <t>Client has exceeded maximum allowable Meaningful Day services for the day</t>
  </si>
  <si>
    <t>Provider has exceeded the maximum authorization</t>
  </si>
  <si>
    <t>Site not authorized on the service plan</t>
  </si>
  <si>
    <t>Provider# does not have the approved and active Category of Service</t>
  </si>
  <si>
    <t>Client has exceeded maximum allowable Meaningful Day services for the week</t>
  </si>
  <si>
    <t>Exception</t>
  </si>
  <si>
    <t>To request payment for State-Funded services, please submit the Cover Page, LTSS State-Funded Invoice and the corresponding Summary forms (no CMS-1500 forms required).</t>
  </si>
  <si>
    <t>Adjustment- Rate Discrepancy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</si>
</sst>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quot;$&quot;#,##0.00"/>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8"/>
      <name val="Calibri"/>
      <family val="2"/>
      <scheme val="minor"/>
    </font>
    <font>
      <b/>
      <sz val="18"/>
      <color theme="3"/>
      <name val="Calibri Light"/>
      <family val="2"/>
      <scheme val="major"/>
    </font>
    <font>
      <b/>
      <sz val="12"/>
      <color theme="1"/>
      <name val="Calibri"/>
      <family val="2"/>
      <scheme val="minor"/>
    </font>
    <font>
      <sz val="12"/>
      <color theme="1"/>
      <name val="Calibri"/>
      <family val="2"/>
      <scheme val="minor"/>
    </font>
    <font>
      <sz val="12"/>
      <name val="Calibri"/>
      <family val="2"/>
      <scheme val="minor"/>
    </font>
    <font>
      <b/>
      <sz val="9"/>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i/>
      <u/>
      <sz val="12"/>
      <color rgb="FF000000"/>
      <name val="Calibri"/>
      <family val="2"/>
      <scheme val="minor"/>
    </font>
    <font>
      <sz val="11"/>
      <color rgb="FF000000"/>
      <name val="Calibri"/>
      <family val="2"/>
      <scheme val="minor"/>
    </font>
    <font>
      <b/>
      <sz val="11"/>
      <name val="Calibri"/>
      <family val="2"/>
      <scheme val="minor"/>
    </font>
    <font>
      <b/>
      <sz val="12"/>
      <name val="Calibri"/>
      <family val="2"/>
      <scheme val="minor"/>
    </font>
    <font>
      <b/>
      <sz val="12"/>
      <color theme="0" tint="-0.14999847407452621"/>
      <name val="Calibri"/>
      <family val="2"/>
      <scheme val="minor"/>
    </font>
    <font>
      <b/>
      <i/>
      <sz val="14"/>
      <color theme="1"/>
      <name val="Calibri"/>
      <family val="2"/>
      <scheme val="minor"/>
    </font>
    <font>
      <b/>
      <i/>
      <u/>
      <sz val="14"/>
      <color theme="1"/>
      <name val="Calibri"/>
      <family val="2"/>
      <scheme val="minor"/>
    </font>
    <font>
      <u/>
      <sz val="11"/>
      <color theme="10"/>
      <name val="Calibri"/>
      <family val="2"/>
      <scheme val="minor"/>
    </font>
    <font>
      <b/>
      <u/>
      <sz val="14"/>
      <color theme="10"/>
      <name val="Calibri"/>
      <family val="2"/>
      <scheme val="minor"/>
    </font>
    <font>
      <b/>
      <sz val="12"/>
      <color theme="1"/>
      <name val="Times New Roman"/>
      <family val="1"/>
    </font>
    <font>
      <sz val="12"/>
      <color theme="1"/>
      <name val="Times New Roman"/>
      <family val="1"/>
    </font>
    <font>
      <b/>
      <sz val="12"/>
      <color rgb="FF000000"/>
      <name val="Times New Roman"/>
      <family val="1"/>
    </font>
    <font>
      <sz val="12"/>
      <color rgb="FF000000"/>
      <name val="Times New Roman"/>
      <family val="1"/>
    </font>
    <font>
      <u/>
      <sz val="12"/>
      <color theme="10"/>
      <name val="Times New Roman"/>
      <family val="1"/>
    </font>
    <font>
      <b/>
      <sz val="12"/>
      <color rgb="FF262626"/>
      <name val="Times New Roman"/>
      <family val="1"/>
    </font>
    <font>
      <b/>
      <sz val="12"/>
      <color theme="3"/>
      <name val="Times New Roman"/>
      <family val="1"/>
    </font>
    <font>
      <b/>
      <sz val="14"/>
      <color theme="3"/>
      <name val="Times New Roman"/>
      <family val="1"/>
    </font>
    <font>
      <sz val="11"/>
      <color rgb="FF262626"/>
      <name val="Times New Roman"/>
      <family val="1"/>
    </font>
    <font>
      <sz val="12"/>
      <name val="Calibri"/>
      <family val="2"/>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B0F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FFFFFF"/>
        <bgColor rgb="FFFFFFFF"/>
      </patternFill>
    </fill>
  </fills>
  <borders count="43">
    <border>
      <left/>
      <right/>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medium">
        <color indexed="64"/>
      </bottom>
      <diagonal/>
    </border>
    <border>
      <left/>
      <right style="double">
        <color indexed="64"/>
      </right>
      <top/>
      <bottom/>
      <diagonal/>
    </border>
    <border>
      <left style="double">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medium">
        <color indexed="64"/>
      </top>
      <bottom style="medium">
        <color indexed="64"/>
      </bottom>
      <diagonal/>
    </border>
    <border>
      <left style="double">
        <color indexed="64"/>
      </left>
      <right/>
      <top style="double">
        <color indexed="64"/>
      </top>
      <bottom style="medium">
        <color indexed="64"/>
      </bottom>
      <diagonal/>
    </border>
    <border>
      <left style="double">
        <color indexed="64"/>
      </left>
      <right/>
      <top style="medium">
        <color indexed="64"/>
      </top>
      <bottom style="medium">
        <color indexed="64"/>
      </bottom>
      <diagonal/>
    </border>
    <border>
      <left/>
      <right/>
      <top style="thin">
        <color indexed="64"/>
      </top>
      <bottom/>
      <diagonal/>
    </border>
    <border>
      <left/>
      <right/>
      <top/>
      <bottom style="medium">
        <color indexed="64"/>
      </bottom>
      <diagonal/>
    </border>
    <border>
      <left/>
      <right/>
      <top style="thin">
        <color indexed="64"/>
      </top>
      <bottom style="thin">
        <color indexed="64"/>
      </bottom>
      <diagonal/>
    </border>
    <border>
      <left/>
      <right style="thin">
        <color indexed="64"/>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top/>
      <bottom style="thin">
        <color indexed="64"/>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top style="thin">
        <color theme="4"/>
      </top>
      <bottom style="double">
        <color theme="4"/>
      </bottom>
      <diagonal/>
    </border>
    <border>
      <left/>
      <right style="medium">
        <color indexed="64"/>
      </right>
      <top/>
      <bottom/>
      <diagonal/>
    </border>
    <border>
      <left/>
      <right style="medium">
        <color indexed="64"/>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5">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2" fillId="0" borderId="31" applyNumberFormat="0" applyFill="0" applyAlignment="0" applyProtection="0"/>
    <xf numFmtId="0" fontId="20" fillId="0" borderId="0" applyNumberFormat="0" applyFill="0" applyBorder="0" applyAlignment="0" applyProtection="0"/>
  </cellStyleXfs>
  <cellXfs count="241">
    <xf numFmtId="0" fontId="0" fillId="0" borderId="0" xfId="0"/>
    <xf numFmtId="0" fontId="2" fillId="0" borderId="10" xfId="0" applyFont="1" applyFill="1" applyBorder="1" applyAlignment="1">
      <alignment horizontal="center"/>
    </xf>
    <xf numFmtId="0" fontId="0" fillId="0" borderId="4" xfId="0" applyFill="1" applyBorder="1" applyAlignment="1">
      <alignment horizontal="center"/>
    </xf>
    <xf numFmtId="0" fontId="2" fillId="0" borderId="3" xfId="0" applyFont="1" applyFill="1" applyBorder="1"/>
    <xf numFmtId="0" fontId="2" fillId="0" borderId="11" xfId="0" applyFont="1" applyFill="1" applyBorder="1"/>
    <xf numFmtId="0" fontId="0" fillId="0" borderId="7" xfId="0" applyFill="1" applyBorder="1"/>
    <xf numFmtId="0" fontId="0" fillId="0" borderId="0" xfId="0" applyFill="1"/>
    <xf numFmtId="0" fontId="0" fillId="0" borderId="0" xfId="0" applyFill="1" applyAlignment="1">
      <alignment horizontal="center"/>
    </xf>
    <xf numFmtId="44" fontId="0" fillId="0" borderId="0" xfId="0" applyNumberFormat="1" applyFill="1"/>
    <xf numFmtId="0" fontId="2" fillId="0" borderId="0" xfId="0" applyFont="1" applyFill="1"/>
    <xf numFmtId="0" fontId="2" fillId="0" borderId="0" xfId="0" applyFont="1"/>
    <xf numFmtId="0" fontId="2" fillId="2" borderId="0" xfId="0" applyFont="1" applyFill="1"/>
    <xf numFmtId="0" fontId="0" fillId="2" borderId="7" xfId="0" applyFill="1" applyBorder="1"/>
    <xf numFmtId="0" fontId="0" fillId="0" borderId="0" xfId="0"/>
    <xf numFmtId="0" fontId="2" fillId="0" borderId="17" xfId="0" applyFont="1" applyBorder="1" applyAlignment="1">
      <alignment horizontal="center" vertical="center" wrapText="1"/>
    </xf>
    <xf numFmtId="0" fontId="0" fillId="0" borderId="17" xfId="0" applyFont="1" applyBorder="1" applyAlignment="1"/>
    <xf numFmtId="0" fontId="0" fillId="0" borderId="17" xfId="0" applyFont="1" applyBorder="1" applyAlignment="1">
      <alignment horizontal="center"/>
    </xf>
    <xf numFmtId="0" fontId="0" fillId="0" borderId="17" xfId="0" applyBorder="1" applyAlignment="1">
      <alignment horizontal="center"/>
    </xf>
    <xf numFmtId="0" fontId="3" fillId="0" borderId="17" xfId="0" applyFont="1" applyFill="1" applyBorder="1" applyAlignment="1">
      <alignment horizontal="center"/>
    </xf>
    <xf numFmtId="0" fontId="0" fillId="2" borderId="17" xfId="0" applyFont="1" applyFill="1" applyBorder="1" applyAlignment="1"/>
    <xf numFmtId="0" fontId="3" fillId="2" borderId="17" xfId="0" applyFont="1" applyFill="1" applyBorder="1" applyAlignment="1"/>
    <xf numFmtId="0" fontId="2" fillId="4" borderId="17" xfId="0" applyFont="1" applyFill="1" applyBorder="1" applyAlignment="1">
      <alignment horizontal="center" vertical="center" wrapText="1"/>
    </xf>
    <xf numFmtId="0" fontId="2" fillId="4" borderId="17" xfId="0" applyFont="1" applyFill="1" applyBorder="1" applyAlignment="1">
      <alignment horizontal="center"/>
    </xf>
    <xf numFmtId="0" fontId="0" fillId="2" borderId="1" xfId="0" applyFill="1" applyBorder="1"/>
    <xf numFmtId="0" fontId="0" fillId="0" borderId="0" xfId="0" applyAlignment="1">
      <alignment horizontal="center"/>
    </xf>
    <xf numFmtId="44" fontId="0" fillId="0" borderId="0" xfId="0" applyNumberFormat="1"/>
    <xf numFmtId="0" fontId="2" fillId="0" borderId="11" xfId="0" applyFont="1" applyBorder="1"/>
    <xf numFmtId="0" fontId="2" fillId="0" borderId="3" xfId="0" applyFont="1" applyBorder="1"/>
    <xf numFmtId="0" fontId="2" fillId="0" borderId="10" xfId="0" applyFont="1" applyBorder="1" applyAlignment="1">
      <alignment horizontal="center"/>
    </xf>
    <xf numFmtId="44" fontId="2" fillId="0" borderId="5" xfId="0" applyNumberFormat="1" applyFont="1" applyBorder="1"/>
    <xf numFmtId="44" fontId="2" fillId="0" borderId="12" xfId="0" applyNumberFormat="1" applyFont="1" applyBorder="1"/>
    <xf numFmtId="44" fontId="2" fillId="0" borderId="6" xfId="0" applyNumberFormat="1" applyFont="1" applyBorder="1"/>
    <xf numFmtId="0" fontId="0" fillId="0" borderId="7" xfId="0" applyBorder="1"/>
    <xf numFmtId="0" fontId="0" fillId="0" borderId="1" xfId="0" applyBorder="1"/>
    <xf numFmtId="0" fontId="0" fillId="0" borderId="4" xfId="0" applyBorder="1" applyAlignment="1">
      <alignment horizontal="center"/>
    </xf>
    <xf numFmtId="44" fontId="0" fillId="0" borderId="1" xfId="0" applyNumberFormat="1" applyBorder="1"/>
    <xf numFmtId="0" fontId="0" fillId="6" borderId="7" xfId="0" applyFill="1" applyBorder="1"/>
    <xf numFmtId="0" fontId="0" fillId="6" borderId="1" xfId="0" applyFill="1" applyBorder="1"/>
    <xf numFmtId="0" fontId="0" fillId="6" borderId="4" xfId="0" applyFill="1" applyBorder="1" applyAlignment="1">
      <alignment horizontal="center"/>
    </xf>
    <xf numFmtId="44" fontId="0" fillId="6" borderId="1" xfId="0" applyNumberFormat="1" applyFill="1" applyBorder="1"/>
    <xf numFmtId="0" fontId="0" fillId="0" borderId="8" xfId="0" applyBorder="1"/>
    <xf numFmtId="0" fontId="0" fillId="0" borderId="2" xfId="0" applyBorder="1"/>
    <xf numFmtId="0" fontId="0" fillId="0" borderId="9" xfId="0" applyBorder="1" applyAlignment="1">
      <alignment horizontal="center"/>
    </xf>
    <xf numFmtId="44" fontId="0" fillId="0" borderId="2" xfId="0" applyNumberFormat="1" applyBorder="1"/>
    <xf numFmtId="0" fontId="0" fillId="5" borderId="4" xfId="0" applyFill="1" applyBorder="1" applyAlignment="1">
      <alignment horizontal="center"/>
    </xf>
    <xf numFmtId="0" fontId="6" fillId="2" borderId="0" xfId="0" applyFont="1" applyFill="1" applyProtection="1">
      <protection locked="0"/>
    </xf>
    <xf numFmtId="0" fontId="7" fillId="2" borderId="0" xfId="0" applyFont="1" applyFill="1" applyProtection="1">
      <protection locked="0"/>
    </xf>
    <xf numFmtId="0" fontId="6" fillId="2" borderId="0" xfId="0" applyFont="1" applyFill="1" applyBorder="1" applyAlignment="1" applyProtection="1">
      <alignment horizontal="left"/>
      <protection locked="0"/>
    </xf>
    <xf numFmtId="0" fontId="7" fillId="2" borderId="0" xfId="0" applyFont="1" applyFill="1" applyBorder="1" applyAlignment="1" applyProtection="1">
      <alignment horizontal="center"/>
      <protection locked="0"/>
    </xf>
    <xf numFmtId="0" fontId="7" fillId="0" borderId="0" xfId="0" applyFont="1"/>
    <xf numFmtId="0" fontId="7" fillId="0" borderId="0" xfId="0" applyFont="1" applyProtection="1">
      <protection hidden="1"/>
    </xf>
    <xf numFmtId="0" fontId="8" fillId="0" borderId="0" xfId="0" applyFont="1"/>
    <xf numFmtId="0" fontId="7" fillId="2" borderId="0" xfId="0" applyFont="1" applyFill="1" applyAlignment="1" applyProtection="1">
      <alignment horizontal="center"/>
      <protection locked="0"/>
    </xf>
    <xf numFmtId="0" fontId="7" fillId="2" borderId="0" xfId="0" applyFont="1" applyFill="1" applyAlignment="1" applyProtection="1">
      <alignment horizontal="center"/>
      <protection hidden="1"/>
    </xf>
    <xf numFmtId="0" fontId="6" fillId="2" borderId="0" xfId="0" applyFont="1" applyFill="1" applyBorder="1" applyAlignment="1" applyProtection="1">
      <alignment horizontal="center"/>
      <protection hidden="1"/>
    </xf>
    <xf numFmtId="0" fontId="7" fillId="2" borderId="13" xfId="0" applyFont="1" applyFill="1" applyBorder="1" applyAlignment="1" applyProtection="1">
      <alignment horizontal="center"/>
    </xf>
    <xf numFmtId="0" fontId="7" fillId="3" borderId="17" xfId="0" applyFont="1" applyFill="1" applyBorder="1" applyAlignment="1" applyProtection="1">
      <alignment horizontal="center"/>
      <protection locked="0"/>
    </xf>
    <xf numFmtId="0" fontId="7" fillId="3" borderId="17" xfId="0" applyFont="1" applyFill="1" applyBorder="1" applyProtection="1">
      <protection locked="0"/>
    </xf>
    <xf numFmtId="0" fontId="7" fillId="2" borderId="17" xfId="0" applyFont="1" applyFill="1" applyBorder="1" applyAlignment="1" applyProtection="1">
      <alignment horizontal="center"/>
      <protection hidden="1"/>
    </xf>
    <xf numFmtId="44" fontId="6" fillId="2" borderId="17" xfId="0" applyNumberFormat="1" applyFont="1" applyFill="1" applyBorder="1" applyAlignment="1" applyProtection="1">
      <alignment horizontal="center"/>
      <protection hidden="1"/>
    </xf>
    <xf numFmtId="0" fontId="7" fillId="2" borderId="15" xfId="0" applyFont="1" applyFill="1" applyBorder="1" applyAlignment="1" applyProtection="1">
      <alignment horizontal="center"/>
    </xf>
    <xf numFmtId="0" fontId="0" fillId="0" borderId="0" xfId="0" applyFont="1"/>
    <xf numFmtId="164" fontId="7" fillId="3" borderId="17" xfId="0" applyNumberFormat="1" applyFont="1" applyFill="1" applyBorder="1" applyAlignment="1" applyProtection="1">
      <alignment horizontal="center"/>
      <protection locked="0"/>
    </xf>
    <xf numFmtId="0" fontId="0" fillId="0" borderId="0" xfId="0" applyFill="1" applyBorder="1" applyAlignment="1">
      <alignment horizontal="center"/>
    </xf>
    <xf numFmtId="0" fontId="0" fillId="0" borderId="0" xfId="0" applyBorder="1"/>
    <xf numFmtId="0" fontId="10" fillId="0" borderId="0" xfId="0" applyFont="1"/>
    <xf numFmtId="0" fontId="0" fillId="0" borderId="0" xfId="0" applyAlignment="1"/>
    <xf numFmtId="0" fontId="2" fillId="0" borderId="18" xfId="0" applyFont="1" applyBorder="1"/>
    <xf numFmtId="0" fontId="0" fillId="0" borderId="19" xfId="0" applyBorder="1" applyAlignment="1">
      <alignment wrapText="1"/>
    </xf>
    <xf numFmtId="0" fontId="2" fillId="0" borderId="21" xfId="0" applyFont="1" applyBorder="1" applyAlignment="1">
      <alignment wrapText="1"/>
    </xf>
    <xf numFmtId="0" fontId="0" fillId="0" borderId="21" xfId="0" applyFont="1" applyBorder="1" applyAlignment="1">
      <alignment wrapText="1"/>
    </xf>
    <xf numFmtId="0" fontId="0" fillId="0" borderId="0" xfId="0" applyBorder="1" applyAlignment="1">
      <alignment wrapText="1"/>
    </xf>
    <xf numFmtId="0" fontId="0" fillId="0" borderId="0" xfId="0" applyAlignment="1">
      <alignment wrapText="1"/>
    </xf>
    <xf numFmtId="0" fontId="6" fillId="0" borderId="0" xfId="0" applyFont="1"/>
    <xf numFmtId="0" fontId="0" fillId="0" borderId="20" xfId="0" applyFont="1" applyBorder="1" applyAlignment="1">
      <alignment wrapText="1"/>
    </xf>
    <xf numFmtId="0" fontId="0" fillId="0" borderId="22" xfId="0" applyFont="1" applyFill="1" applyBorder="1" applyAlignment="1">
      <alignment wrapText="1"/>
    </xf>
    <xf numFmtId="0" fontId="7" fillId="0" borderId="0" xfId="0" applyNumberFormat="1" applyFont="1" applyAlignment="1" applyProtection="1">
      <alignment wrapText="1"/>
      <protection hidden="1"/>
    </xf>
    <xf numFmtId="0" fontId="7" fillId="2" borderId="0" xfId="0" applyNumberFormat="1" applyFont="1" applyFill="1" applyAlignment="1" applyProtection="1">
      <alignment horizontal="center" wrapText="1"/>
      <protection hidden="1"/>
    </xf>
    <xf numFmtId="0" fontId="6" fillId="2" borderId="0" xfId="0" applyNumberFormat="1" applyFont="1" applyFill="1" applyBorder="1" applyAlignment="1" applyProtection="1">
      <alignment horizontal="center" wrapText="1"/>
      <protection hidden="1"/>
    </xf>
    <xf numFmtId="0" fontId="7" fillId="2" borderId="17" xfId="0" applyNumberFormat="1" applyFont="1" applyFill="1" applyBorder="1" applyAlignment="1" applyProtection="1">
      <alignment horizontal="center" wrapText="1"/>
      <protection hidden="1"/>
    </xf>
    <xf numFmtId="0" fontId="12" fillId="2" borderId="0" xfId="0" applyFont="1" applyFill="1" applyAlignment="1" applyProtection="1">
      <alignment horizontal="left"/>
      <protection locked="0"/>
    </xf>
    <xf numFmtId="0" fontId="11" fillId="2" borderId="0" xfId="0" applyFont="1" applyFill="1" applyBorder="1" applyAlignment="1" applyProtection="1">
      <alignment horizontal="center"/>
      <protection locked="0"/>
    </xf>
    <xf numFmtId="0" fontId="0" fillId="0" borderId="25" xfId="0" applyFont="1" applyBorder="1" applyAlignment="1">
      <alignment wrapText="1"/>
    </xf>
    <xf numFmtId="0" fontId="0" fillId="0" borderId="0" xfId="0" applyFill="1" applyBorder="1"/>
    <xf numFmtId="0" fontId="3" fillId="2" borderId="7" xfId="0" applyFont="1" applyFill="1" applyBorder="1" applyAlignment="1">
      <alignment horizontal="left"/>
    </xf>
    <xf numFmtId="0" fontId="3" fillId="2" borderId="27" xfId="0" applyFont="1" applyFill="1" applyBorder="1" applyAlignment="1">
      <alignment horizontal="left"/>
    </xf>
    <xf numFmtId="0" fontId="3" fillId="2" borderId="28" xfId="0" applyFont="1" applyFill="1" applyBorder="1" applyAlignment="1">
      <alignment horizontal="left"/>
    </xf>
    <xf numFmtId="0" fontId="3" fillId="2" borderId="8" xfId="0" applyFont="1" applyFill="1" applyBorder="1" applyAlignment="1">
      <alignment horizontal="left"/>
    </xf>
    <xf numFmtId="0" fontId="3" fillId="2" borderId="0" xfId="0" applyFont="1" applyFill="1" applyBorder="1" applyAlignment="1">
      <alignment horizontal="left"/>
    </xf>
    <xf numFmtId="0" fontId="0" fillId="2" borderId="0" xfId="0" applyFill="1" applyBorder="1"/>
    <xf numFmtId="0" fontId="0" fillId="0" borderId="23" xfId="0" applyFill="1" applyBorder="1"/>
    <xf numFmtId="0" fontId="0" fillId="0" borderId="23" xfId="0" applyFill="1" applyBorder="1" applyAlignment="1">
      <alignment horizontal="center"/>
    </xf>
    <xf numFmtId="44" fontId="3" fillId="2" borderId="23" xfId="1" applyFont="1" applyFill="1" applyBorder="1" applyAlignment="1">
      <alignment horizontal="left"/>
    </xf>
    <xf numFmtId="44" fontId="3" fillId="2" borderId="24" xfId="1" applyFont="1" applyFill="1" applyBorder="1" applyAlignment="1">
      <alignment horizontal="left"/>
    </xf>
    <xf numFmtId="44" fontId="3" fillId="2" borderId="29" xfId="1" applyFont="1" applyFill="1" applyBorder="1" applyAlignment="1">
      <alignment horizontal="left"/>
    </xf>
    <xf numFmtId="44" fontId="3" fillId="2" borderId="30" xfId="1" applyFont="1" applyFill="1" applyBorder="1" applyAlignment="1">
      <alignment horizontal="left"/>
    </xf>
    <xf numFmtId="0" fontId="2" fillId="0" borderId="0" xfId="0" applyFont="1" applyFill="1" applyBorder="1" applyAlignment="1">
      <alignment horizontal="center"/>
    </xf>
    <xf numFmtId="0" fontId="2" fillId="0" borderId="0" xfId="0" applyFont="1" applyFill="1" applyBorder="1"/>
    <xf numFmtId="14" fontId="0" fillId="0" borderId="0" xfId="0" applyNumberFormat="1"/>
    <xf numFmtId="2" fontId="3" fillId="2" borderId="0" xfId="1" applyNumberFormat="1" applyFont="1" applyFill="1" applyBorder="1" applyAlignment="1">
      <alignment horizontal="right"/>
    </xf>
    <xf numFmtId="2" fontId="0" fillId="0" borderId="0" xfId="0" applyNumberFormat="1"/>
    <xf numFmtId="2" fontId="0" fillId="0" borderId="0" xfId="0" applyNumberFormat="1" applyBorder="1"/>
    <xf numFmtId="2" fontId="0" fillId="0" borderId="0" xfId="0" applyNumberFormat="1" applyFill="1" applyBorder="1"/>
    <xf numFmtId="0" fontId="0" fillId="0" borderId="0" xfId="0" applyNumberFormat="1"/>
    <xf numFmtId="0" fontId="6" fillId="2" borderId="0" xfId="0" applyFont="1" applyFill="1" applyBorder="1" applyAlignment="1" applyProtection="1">
      <alignment horizontal="center" wrapText="1"/>
      <protection hidden="1"/>
    </xf>
    <xf numFmtId="0" fontId="6" fillId="2" borderId="0" xfId="0" applyFont="1" applyFill="1" applyAlignment="1" applyProtection="1">
      <alignment horizontal="right"/>
      <protection hidden="1"/>
    </xf>
    <xf numFmtId="0" fontId="6" fillId="2" borderId="0" xfId="0" applyFont="1" applyFill="1" applyAlignment="1" applyProtection="1">
      <alignment horizontal="center"/>
      <protection hidden="1"/>
    </xf>
    <xf numFmtId="44" fontId="7" fillId="2" borderId="17" xfId="1" applyFont="1" applyFill="1" applyBorder="1" applyAlignment="1" applyProtection="1">
      <alignment horizontal="center"/>
      <protection hidden="1"/>
    </xf>
    <xf numFmtId="44" fontId="6" fillId="0" borderId="0" xfId="1" applyFont="1" applyProtection="1">
      <protection hidden="1"/>
    </xf>
    <xf numFmtId="44" fontId="6" fillId="2" borderId="0" xfId="1" applyFont="1" applyFill="1" applyProtection="1">
      <protection hidden="1"/>
    </xf>
    <xf numFmtId="0" fontId="6" fillId="0" borderId="0" xfId="0" applyFont="1" applyAlignment="1">
      <alignment horizontal="left"/>
    </xf>
    <xf numFmtId="164" fontId="7" fillId="3" borderId="0" xfId="0" applyNumberFormat="1" applyFont="1" applyFill="1" applyBorder="1" applyAlignment="1" applyProtection="1">
      <alignment horizontal="left"/>
      <protection locked="0"/>
    </xf>
    <xf numFmtId="0" fontId="7" fillId="0" borderId="0" xfId="0" applyFont="1" applyBorder="1"/>
    <xf numFmtId="49" fontId="7" fillId="3" borderId="17" xfId="0" applyNumberFormat="1" applyFont="1" applyFill="1" applyBorder="1" applyAlignment="1" applyProtection="1">
      <alignment horizontal="center"/>
      <protection locked="0"/>
    </xf>
    <xf numFmtId="0" fontId="0" fillId="0" borderId="0" xfId="0" applyNumberFormat="1" applyFill="1" applyBorder="1"/>
    <xf numFmtId="0" fontId="6" fillId="2" borderId="0" xfId="0" applyFont="1" applyFill="1" applyBorder="1" applyAlignment="1" applyProtection="1">
      <alignment horizontal="left"/>
    </xf>
    <xf numFmtId="44" fontId="0" fillId="0" borderId="1" xfId="0" applyNumberFormat="1" applyFill="1" applyBorder="1"/>
    <xf numFmtId="44" fontId="3" fillId="2" borderId="24" xfId="1" applyFont="1" applyFill="1" applyBorder="1" applyAlignment="1">
      <alignment horizontal="left"/>
    </xf>
    <xf numFmtId="44" fontId="3" fillId="2" borderId="23" xfId="1" applyFont="1" applyFill="1" applyBorder="1" applyAlignment="1">
      <alignment horizontal="left"/>
    </xf>
    <xf numFmtId="44" fontId="3" fillId="2" borderId="29" xfId="1" applyFont="1" applyFill="1" applyBorder="1" applyAlignment="1">
      <alignment horizontal="left"/>
    </xf>
    <xf numFmtId="0" fontId="2" fillId="0" borderId="0" xfId="0" applyFont="1" applyAlignment="1">
      <alignment horizontal="right"/>
    </xf>
    <xf numFmtId="44" fontId="3" fillId="0" borderId="29" xfId="1" applyFont="1" applyFill="1" applyBorder="1" applyAlignment="1">
      <alignment horizontal="left"/>
    </xf>
    <xf numFmtId="44" fontId="3" fillId="0" borderId="23" xfId="1" applyFont="1" applyFill="1" applyBorder="1" applyAlignment="1">
      <alignment horizontal="left"/>
    </xf>
    <xf numFmtId="44" fontId="2" fillId="0" borderId="6" xfId="0" applyNumberFormat="1" applyFont="1" applyFill="1" applyBorder="1" applyAlignment="1">
      <alignment horizontal="center"/>
    </xf>
    <xf numFmtId="0" fontId="16" fillId="2" borderId="0" xfId="0" applyFont="1" applyFill="1" applyProtection="1">
      <protection locked="0"/>
    </xf>
    <xf numFmtId="0" fontId="17" fillId="2" borderId="0" xfId="0" applyFont="1" applyFill="1" applyProtection="1">
      <protection locked="0"/>
    </xf>
    <xf numFmtId="44" fontId="2" fillId="0" borderId="5" xfId="0" applyNumberFormat="1" applyFont="1" applyFill="1" applyBorder="1" applyAlignment="1">
      <alignment horizontal="center"/>
    </xf>
    <xf numFmtId="0" fontId="6" fillId="0" borderId="0" xfId="0" applyFont="1" applyProtection="1">
      <protection hidden="1"/>
    </xf>
    <xf numFmtId="0" fontId="16" fillId="0" borderId="0" xfId="0" applyFont="1"/>
    <xf numFmtId="0" fontId="6" fillId="2" borderId="0" xfId="0" applyFont="1" applyFill="1" applyProtection="1">
      <protection hidden="1"/>
    </xf>
    <xf numFmtId="0" fontId="16" fillId="2" borderId="16" xfId="0" applyFont="1" applyFill="1" applyBorder="1" applyProtection="1">
      <protection locked="0"/>
    </xf>
    <xf numFmtId="0" fontId="16" fillId="0" borderId="0" xfId="0" applyFont="1" applyFill="1" applyBorder="1" applyProtection="1">
      <protection locked="0"/>
    </xf>
    <xf numFmtId="0" fontId="17" fillId="0" borderId="0" xfId="0" applyFont="1"/>
    <xf numFmtId="0" fontId="18" fillId="0" borderId="32" xfId="0" applyFont="1" applyBorder="1" applyAlignment="1">
      <alignment vertical="top" wrapText="1"/>
    </xf>
    <xf numFmtId="0" fontId="2" fillId="0" borderId="32" xfId="0" applyFont="1" applyBorder="1" applyAlignment="1">
      <alignment wrapText="1"/>
    </xf>
    <xf numFmtId="0" fontId="2" fillId="0" borderId="33" xfId="0" applyFont="1" applyBorder="1" applyAlignment="1">
      <alignment wrapText="1"/>
    </xf>
    <xf numFmtId="0" fontId="0" fillId="0" borderId="34" xfId="0" applyFont="1" applyBorder="1" applyAlignment="1">
      <alignment wrapText="1"/>
    </xf>
    <xf numFmtId="0" fontId="0" fillId="0" borderId="35" xfId="0" applyFont="1" applyBorder="1" applyAlignment="1">
      <alignment wrapText="1"/>
    </xf>
    <xf numFmtId="0" fontId="0" fillId="0" borderId="32" xfId="0" applyFont="1" applyBorder="1" applyAlignment="1" applyProtection="1">
      <alignment wrapText="1"/>
      <protection hidden="1"/>
    </xf>
    <xf numFmtId="0" fontId="0" fillId="0" borderId="36" xfId="0" applyFont="1" applyBorder="1" applyAlignment="1" applyProtection="1">
      <alignment wrapText="1"/>
      <protection hidden="1"/>
    </xf>
    <xf numFmtId="0" fontId="0" fillId="0" borderId="36" xfId="0" applyFont="1" applyBorder="1" applyAlignment="1">
      <alignment wrapText="1"/>
    </xf>
    <xf numFmtId="0" fontId="0" fillId="0" borderId="32" xfId="0" applyFont="1" applyBorder="1" applyAlignment="1">
      <alignment wrapText="1"/>
    </xf>
    <xf numFmtId="0" fontId="20" fillId="0" borderId="37" xfId="4" applyBorder="1" applyAlignment="1" applyProtection="1">
      <alignment wrapText="1"/>
      <protection hidden="1"/>
    </xf>
    <xf numFmtId="0" fontId="0" fillId="0" borderId="16" xfId="0" applyFill="1" applyBorder="1"/>
    <xf numFmtId="44" fontId="3" fillId="2" borderId="38" xfId="1" applyFont="1" applyFill="1" applyBorder="1" applyAlignment="1">
      <alignment horizontal="left"/>
    </xf>
    <xf numFmtId="44" fontId="15" fillId="2" borderId="0" xfId="0" applyNumberFormat="1" applyFont="1" applyFill="1" applyBorder="1" applyAlignment="1" applyProtection="1">
      <alignment horizontal="center"/>
      <protection hidden="1"/>
    </xf>
    <xf numFmtId="0" fontId="8" fillId="2" borderId="0" xfId="0" applyFont="1" applyFill="1" applyProtection="1">
      <protection locked="0"/>
    </xf>
    <xf numFmtId="44" fontId="7" fillId="2" borderId="29" xfId="0" applyNumberFormat="1" applyFont="1" applyFill="1" applyBorder="1" applyAlignment="1" applyProtection="1">
      <alignment horizontal="right"/>
      <protection hidden="1"/>
    </xf>
    <xf numFmtId="44" fontId="6" fillId="2" borderId="26" xfId="0" applyNumberFormat="1" applyFont="1" applyFill="1" applyBorder="1" applyAlignment="1" applyProtection="1">
      <alignment horizontal="right"/>
      <protection hidden="1"/>
    </xf>
    <xf numFmtId="44" fontId="6" fillId="7" borderId="0" xfId="1" applyFont="1" applyFill="1" applyAlignment="1" applyProtection="1">
      <alignment horizontal="center"/>
      <protection hidden="1"/>
    </xf>
    <xf numFmtId="44" fontId="7" fillId="3" borderId="17" xfId="1" applyFont="1" applyFill="1" applyBorder="1" applyProtection="1">
      <protection locked="0"/>
    </xf>
    <xf numFmtId="44" fontId="6" fillId="2" borderId="17" xfId="1" applyFont="1" applyFill="1" applyBorder="1" applyProtection="1">
      <protection hidden="1"/>
    </xf>
    <xf numFmtId="0" fontId="8" fillId="8" borderId="17" xfId="0" applyFont="1" applyFill="1" applyBorder="1" applyAlignment="1" applyProtection="1">
      <alignment horizontal="center"/>
      <protection locked="0"/>
    </xf>
    <xf numFmtId="44" fontId="6" fillId="0" borderId="17" xfId="1" applyFont="1" applyBorder="1" applyProtection="1">
      <protection hidden="1"/>
    </xf>
    <xf numFmtId="0" fontId="2" fillId="2" borderId="0" xfId="0" applyFont="1" applyFill="1" applyBorder="1" applyAlignment="1" applyProtection="1">
      <alignment horizontal="right"/>
      <protection hidden="1"/>
    </xf>
    <xf numFmtId="0" fontId="22" fillId="0" borderId="0" xfId="0" applyFont="1"/>
    <xf numFmtId="0" fontId="23" fillId="0" borderId="0" xfId="0" applyFont="1"/>
    <xf numFmtId="14" fontId="23" fillId="0" borderId="39" xfId="0" applyNumberFormat="1" applyFont="1" applyBorder="1" applyAlignment="1">
      <alignment horizontal="left" vertical="top"/>
    </xf>
    <xf numFmtId="0" fontId="23" fillId="0" borderId="39" xfId="0" applyFont="1" applyBorder="1" applyAlignment="1">
      <alignment horizontal="left"/>
    </xf>
    <xf numFmtId="0" fontId="23" fillId="0" borderId="15" xfId="0" applyFont="1" applyBorder="1" applyAlignment="1">
      <alignment horizontal="left"/>
    </xf>
    <xf numFmtId="165" fontId="23" fillId="0" borderId="15" xfId="0" applyNumberFormat="1" applyFont="1" applyBorder="1" applyAlignment="1">
      <alignment horizontal="left"/>
    </xf>
    <xf numFmtId="0" fontId="23" fillId="0" borderId="39" xfId="0" applyFont="1" applyBorder="1"/>
    <xf numFmtId="0" fontId="23" fillId="0" borderId="15" xfId="0" applyFont="1" applyBorder="1"/>
    <xf numFmtId="0" fontId="23" fillId="0" borderId="0" xfId="0" applyFont="1" applyBorder="1"/>
    <xf numFmtId="0" fontId="23" fillId="0" borderId="15" xfId="0" applyFont="1" applyBorder="1" applyAlignment="1"/>
    <xf numFmtId="0" fontId="23" fillId="0" borderId="39" xfId="0" applyFont="1" applyBorder="1" applyAlignment="1"/>
    <xf numFmtId="0" fontId="25" fillId="0" borderId="0" xfId="0" applyFont="1" applyAlignment="1">
      <alignment vertical="top" wrapText="1"/>
    </xf>
    <xf numFmtId="0" fontId="23" fillId="0" borderId="0" xfId="0" applyFont="1" applyAlignment="1">
      <alignment vertical="top" wrapText="1"/>
    </xf>
    <xf numFmtId="0" fontId="23" fillId="0" borderId="13" xfId="0" applyFont="1" applyBorder="1"/>
    <xf numFmtId="0" fontId="23" fillId="0" borderId="0" xfId="0" applyFont="1" applyAlignment="1">
      <alignment horizontal="left"/>
    </xf>
    <xf numFmtId="0" fontId="23" fillId="0" borderId="39" xfId="0" applyFont="1" applyBorder="1" applyProtection="1">
      <protection locked="0"/>
    </xf>
    <xf numFmtId="0" fontId="23" fillId="0" borderId="0" xfId="0" applyFont="1" applyBorder="1" applyAlignment="1">
      <alignment horizontal="left"/>
    </xf>
    <xf numFmtId="0" fontId="23" fillId="0" borderId="0" xfId="0" applyFont="1" applyFill="1" applyBorder="1" applyAlignment="1">
      <alignment horizontal="left"/>
    </xf>
    <xf numFmtId="0" fontId="26" fillId="0" borderId="39" xfId="4" applyFont="1" applyBorder="1" applyProtection="1">
      <protection locked="0"/>
    </xf>
    <xf numFmtId="0" fontId="26" fillId="0" borderId="0" xfId="4" applyFont="1" applyBorder="1" applyProtection="1">
      <protection locked="0"/>
    </xf>
    <xf numFmtId="0" fontId="22" fillId="4" borderId="0" xfId="0" applyFont="1" applyFill="1" applyBorder="1" applyAlignment="1">
      <alignment horizontal="left"/>
    </xf>
    <xf numFmtId="0" fontId="23" fillId="0" borderId="0" xfId="0" applyFont="1" applyBorder="1" applyAlignment="1">
      <alignment wrapText="1"/>
    </xf>
    <xf numFmtId="0" fontId="0" fillId="0" borderId="0" xfId="0" applyAlignment="1">
      <alignment horizontal="left"/>
    </xf>
    <xf numFmtId="0" fontId="27" fillId="0" borderId="0" xfId="0" applyFont="1" applyAlignment="1">
      <alignment horizontal="center" vertical="center"/>
    </xf>
    <xf numFmtId="0" fontId="28" fillId="0" borderId="0" xfId="2" applyFont="1" applyAlignment="1">
      <alignment horizontal="left" wrapText="1"/>
    </xf>
    <xf numFmtId="0" fontId="28" fillId="0" borderId="0" xfId="2" applyFont="1" applyAlignment="1">
      <alignment horizontal="right" vertical="top" wrapText="1"/>
    </xf>
    <xf numFmtId="0" fontId="29" fillId="0" borderId="0" xfId="2" applyFont="1" applyAlignment="1">
      <alignment horizontal="left" wrapText="1"/>
    </xf>
    <xf numFmtId="14" fontId="0" fillId="0" borderId="39" xfId="0" applyNumberFormat="1" applyFont="1" applyBorder="1" applyAlignment="1" applyProtection="1">
      <alignment horizontal="left"/>
      <protection locked="0"/>
    </xf>
    <xf numFmtId="0" fontId="0" fillId="0" borderId="15" xfId="0" applyFont="1" applyBorder="1" applyAlignment="1" applyProtection="1">
      <alignment horizontal="left"/>
      <protection locked="0"/>
    </xf>
    <xf numFmtId="0" fontId="30" fillId="0" borderId="15" xfId="0" applyFont="1" applyBorder="1" applyAlignment="1" applyProtection="1">
      <alignment horizontal="left" vertical="center"/>
      <protection locked="0"/>
    </xf>
    <xf numFmtId="0" fontId="0" fillId="0" borderId="13" xfId="0" applyFont="1" applyBorder="1" applyAlignment="1" applyProtection="1">
      <alignment horizontal="center"/>
    </xf>
    <xf numFmtId="0" fontId="22" fillId="0" borderId="0" xfId="3" applyFont="1" applyBorder="1"/>
    <xf numFmtId="44" fontId="2" fillId="4" borderId="15" xfId="0" applyNumberFormat="1" applyFont="1" applyFill="1" applyBorder="1" applyProtection="1"/>
    <xf numFmtId="0" fontId="0" fillId="0" borderId="0" xfId="0" applyAlignment="1"/>
    <xf numFmtId="14" fontId="23" fillId="0" borderId="39" xfId="0" applyNumberFormat="1" applyFont="1" applyBorder="1" applyAlignment="1" applyProtection="1">
      <alignment horizontal="left"/>
      <protection locked="0"/>
    </xf>
    <xf numFmtId="0" fontId="0" fillId="0" borderId="39" xfId="0" applyBorder="1"/>
    <xf numFmtId="0" fontId="0" fillId="0" borderId="15" xfId="0" applyBorder="1"/>
    <xf numFmtId="0" fontId="8" fillId="0" borderId="0" xfId="0" applyFont="1" applyAlignment="1">
      <alignment horizontal="left"/>
    </xf>
    <xf numFmtId="0" fontId="31" fillId="9" borderId="0" xfId="0" applyFont="1" applyFill="1" applyBorder="1" applyAlignment="1">
      <alignment vertical="top" wrapText="1"/>
    </xf>
    <xf numFmtId="0" fontId="0" fillId="0" borderId="40" xfId="0" applyFont="1" applyBorder="1" applyAlignment="1">
      <alignment wrapText="1"/>
    </xf>
    <xf numFmtId="0" fontId="13" fillId="0" borderId="41" xfId="0" applyFont="1" applyBorder="1" applyAlignment="1">
      <alignment vertical="center"/>
    </xf>
    <xf numFmtId="0" fontId="14" fillId="0" borderId="42" xfId="0" applyFont="1" applyBorder="1" applyAlignment="1">
      <alignment horizontal="left" vertical="center" indent="2"/>
    </xf>
    <xf numFmtId="0" fontId="14" fillId="0" borderId="42" xfId="0" applyFont="1" applyBorder="1" applyAlignment="1">
      <alignment horizontal="left" vertical="center" wrapText="1" indent="2"/>
    </xf>
    <xf numFmtId="0" fontId="0" fillId="0" borderId="37" xfId="0" applyFont="1" applyBorder="1"/>
    <xf numFmtId="0" fontId="2" fillId="0" borderId="22" xfId="0" applyFont="1" applyBorder="1" applyAlignment="1">
      <alignment wrapText="1"/>
    </xf>
    <xf numFmtId="0" fontId="21" fillId="0" borderId="33" xfId="4" applyFont="1" applyBorder="1" applyAlignment="1">
      <alignment wrapText="1"/>
    </xf>
    <xf numFmtId="0" fontId="6" fillId="0" borderId="0" xfId="0" applyFont="1" applyProtection="1">
      <protection locked="0" hidden="1"/>
    </xf>
    <xf numFmtId="0" fontId="6" fillId="2" borderId="0" xfId="0" applyFont="1" applyFill="1" applyAlignment="1" applyProtection="1">
      <alignment horizontal="center"/>
      <protection locked="0" hidden="1"/>
    </xf>
    <xf numFmtId="44" fontId="7" fillId="3" borderId="17" xfId="0" applyNumberFormat="1" applyFont="1" applyFill="1" applyBorder="1" applyAlignment="1" applyProtection="1">
      <alignment horizontal="left"/>
      <protection locked="0" hidden="1"/>
    </xf>
    <xf numFmtId="44" fontId="8" fillId="2" borderId="17" xfId="0" applyNumberFormat="1" applyFont="1" applyFill="1" applyBorder="1" applyAlignment="1" applyProtection="1">
      <alignment horizontal="center"/>
      <protection hidden="1"/>
    </xf>
    <xf numFmtId="0" fontId="8" fillId="2" borderId="0" xfId="0" applyFont="1" applyFill="1" applyAlignment="1" applyProtection="1">
      <alignment horizontal="left"/>
      <protection locked="0"/>
    </xf>
    <xf numFmtId="0" fontId="8" fillId="8" borderId="17" xfId="0" applyFont="1" applyFill="1" applyBorder="1" applyAlignment="1" applyProtection="1">
      <alignment horizontal="left" wrapText="1"/>
      <protection locked="0"/>
    </xf>
    <xf numFmtId="0" fontId="7" fillId="2" borderId="0" xfId="0" applyFont="1" applyFill="1" applyProtection="1">
      <protection hidden="1"/>
    </xf>
    <xf numFmtId="0" fontId="12" fillId="2" borderId="0" xfId="0" applyFont="1" applyFill="1" applyAlignment="1" applyProtection="1">
      <alignment horizontal="left"/>
      <protection hidden="1"/>
    </xf>
    <xf numFmtId="0" fontId="11" fillId="2" borderId="0" xfId="0" applyFont="1" applyFill="1" applyBorder="1" applyAlignment="1" applyProtection="1">
      <alignment horizontal="center"/>
      <protection hidden="1"/>
    </xf>
    <xf numFmtId="0" fontId="16" fillId="7" borderId="0" xfId="0" applyFont="1" applyFill="1" applyAlignment="1" applyProtection="1">
      <alignment horizontal="center"/>
      <protection hidden="1"/>
    </xf>
    <xf numFmtId="0" fontId="16" fillId="2" borderId="0" xfId="0" applyFont="1" applyFill="1" applyProtection="1">
      <protection hidden="1"/>
    </xf>
    <xf numFmtId="0" fontId="16" fillId="0" borderId="0" xfId="0" applyFont="1" applyProtection="1">
      <protection hidden="1"/>
    </xf>
    <xf numFmtId="0" fontId="8" fillId="0" borderId="0" xfId="0" applyFont="1" applyProtection="1">
      <protection hidden="1"/>
    </xf>
    <xf numFmtId="0" fontId="6" fillId="2" borderId="14" xfId="0" applyFont="1" applyFill="1" applyBorder="1" applyAlignment="1" applyProtection="1">
      <alignment horizontal="center"/>
      <protection hidden="1"/>
    </xf>
    <xf numFmtId="0" fontId="6" fillId="7" borderId="0" xfId="1" applyNumberFormat="1" applyFont="1" applyFill="1" applyAlignment="1" applyProtection="1">
      <alignment horizontal="center" wrapText="1"/>
      <protection hidden="1"/>
    </xf>
    <xf numFmtId="0" fontId="16" fillId="8" borderId="0" xfId="0" applyFont="1" applyFill="1" applyAlignment="1" applyProtection="1">
      <alignment horizontal="center" wrapText="1"/>
      <protection hidden="1"/>
    </xf>
    <xf numFmtId="0" fontId="17" fillId="2" borderId="0" xfId="0" applyFont="1" applyFill="1" applyProtection="1">
      <protection hidden="1"/>
    </xf>
    <xf numFmtId="0" fontId="8" fillId="2" borderId="0" xfId="0" applyFont="1" applyFill="1" applyProtection="1">
      <protection hidden="1"/>
    </xf>
    <xf numFmtId="0" fontId="7" fillId="2" borderId="0" xfId="0" applyFont="1" applyFill="1" applyBorder="1" applyAlignment="1" applyProtection="1">
      <alignment horizontal="center"/>
      <protection hidden="1"/>
    </xf>
    <xf numFmtId="0" fontId="7" fillId="2" borderId="0" xfId="0" applyFont="1" applyFill="1" applyBorder="1" applyProtection="1">
      <protection hidden="1"/>
    </xf>
    <xf numFmtId="0" fontId="7" fillId="0" borderId="0" xfId="0" applyFont="1" applyFill="1" applyBorder="1" applyAlignment="1" applyProtection="1">
      <alignment horizontal="left"/>
      <protection hidden="1"/>
    </xf>
    <xf numFmtId="0" fontId="7" fillId="0" borderId="0" xfId="0" applyFont="1" applyAlignment="1" applyProtection="1">
      <alignment horizontal="right"/>
      <protection hidden="1"/>
    </xf>
    <xf numFmtId="0" fontId="7" fillId="2" borderId="0" xfId="0" applyFont="1" applyFill="1" applyBorder="1" applyAlignment="1" applyProtection="1">
      <alignment horizontal="left"/>
      <protection hidden="1"/>
    </xf>
    <xf numFmtId="0" fontId="6" fillId="0" borderId="0" xfId="0" applyFont="1" applyAlignment="1" applyProtection="1">
      <alignment horizontal="right"/>
      <protection hidden="1"/>
    </xf>
    <xf numFmtId="49" fontId="8" fillId="3" borderId="17" xfId="0" applyNumberFormat="1" applyFont="1" applyFill="1" applyBorder="1" applyProtection="1">
      <protection locked="0"/>
    </xf>
    <xf numFmtId="0" fontId="22" fillId="0" borderId="0" xfId="0" applyFont="1" applyAlignment="1">
      <alignment horizontal="center"/>
    </xf>
    <xf numFmtId="0" fontId="24" fillId="0" borderId="0" xfId="0" applyFont="1" applyAlignment="1">
      <alignment horizontal="left" vertical="top" wrapText="1"/>
    </xf>
    <xf numFmtId="0" fontId="22" fillId="0" borderId="0" xfId="0" applyFont="1" applyAlignment="1">
      <alignment horizontal="left" vertical="top" wrapText="1"/>
    </xf>
    <xf numFmtId="0" fontId="7" fillId="3" borderId="0" xfId="0" applyFont="1" applyFill="1" applyBorder="1" applyAlignment="1" applyProtection="1">
      <alignment horizontal="left"/>
      <protection locked="0"/>
    </xf>
    <xf numFmtId="0" fontId="16" fillId="7" borderId="0" xfId="0" applyFont="1" applyFill="1" applyAlignment="1" applyProtection="1">
      <alignment horizontal="center"/>
      <protection hidden="1"/>
    </xf>
    <xf numFmtId="0" fontId="16" fillId="8" borderId="0" xfId="0" applyFont="1" applyFill="1" applyAlignment="1" applyProtection="1">
      <alignment horizontal="left"/>
      <protection hidden="1"/>
    </xf>
    <xf numFmtId="0" fontId="2" fillId="0" borderId="17" xfId="0" applyFont="1" applyBorder="1" applyAlignment="1">
      <alignment horizontal="center"/>
    </xf>
    <xf numFmtId="0" fontId="28" fillId="0" borderId="0" xfId="2" applyFont="1" applyAlignment="1">
      <alignment horizontal="left" wrapText="1"/>
    </xf>
    <xf numFmtId="0" fontId="29" fillId="0" borderId="0" xfId="2" applyFont="1" applyAlignment="1">
      <alignment horizontal="left" wrapText="1"/>
    </xf>
    <xf numFmtId="0" fontId="28" fillId="0" borderId="0" xfId="2" applyFont="1" applyAlignment="1">
      <alignment horizontal="center" wrapText="1"/>
    </xf>
    <xf numFmtId="0" fontId="29" fillId="0" borderId="0" xfId="2" applyFont="1" applyAlignment="1">
      <alignment horizontal="center" wrapText="1"/>
    </xf>
    <xf numFmtId="0" fontId="22" fillId="0" borderId="0" xfId="0" applyFont="1" applyAlignment="1">
      <alignment horizontal="left" wrapText="1"/>
    </xf>
    <xf numFmtId="0" fontId="23" fillId="0" borderId="0" xfId="0" applyFont="1" applyAlignment="1" applyProtection="1">
      <protection locked="0"/>
    </xf>
    <xf numFmtId="0" fontId="0" fillId="0" borderId="0" xfId="0" applyAlignment="1"/>
    <xf numFmtId="0" fontId="0" fillId="0" borderId="39" xfId="0" applyBorder="1" applyAlignment="1"/>
  </cellXfs>
  <cellStyles count="5">
    <cellStyle name="Currency" xfId="1" builtinId="4"/>
    <cellStyle name="Hyperlink" xfId="4" builtinId="8"/>
    <cellStyle name="Normal" xfId="0" builtinId="0"/>
    <cellStyle name="Title 2" xfId="2" xr:uid="{00000000-0005-0000-0000-000003000000}"/>
    <cellStyle name="Total" xfId="3" builtinId="2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733425</xdr:colOff>
      <xdr:row>0</xdr:row>
      <xdr:rowOff>0</xdr:rowOff>
    </xdr:from>
    <xdr:to>
      <xdr:col>2</xdr:col>
      <xdr:colOff>696383</xdr:colOff>
      <xdr:row>4</xdr:row>
      <xdr:rowOff>102658</xdr:rowOff>
    </xdr:to>
    <xdr:pic>
      <xdr:nvPicPr>
        <xdr:cNvPr id="2"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3425" y="0"/>
          <a:ext cx="5077883" cy="8741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ncrypt.emdhealthchoice.org/emedicaid/" TargetMode="External"/><Relationship Id="rId1" Type="http://schemas.openxmlformats.org/officeDocument/2006/relationships/hyperlink" Target="https://test-health.maryland.gov/dda/Documents/LTSS%20Page/9.29.21/FINAL_Troubleshooting%20Companion%20Guide%20-%20Updated%209.29.2021.pdf"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B47"/>
  <sheetViews>
    <sheetView showGridLines="0" workbookViewId="0">
      <selection activeCell="A11" sqref="A11"/>
    </sheetView>
  </sheetViews>
  <sheetFormatPr defaultColWidth="8.85546875" defaultRowHeight="15" x14ac:dyDescent="0.25"/>
  <cols>
    <col min="1" max="1" width="106.5703125" style="61" customWidth="1"/>
    <col min="2" max="2" width="55.140625" style="66" customWidth="1"/>
    <col min="3" max="16384" width="8.85546875" style="13"/>
  </cols>
  <sheetData>
    <row r="1" spans="1:2" ht="18.75" x14ac:dyDescent="0.3">
      <c r="A1" s="65" t="s">
        <v>409</v>
      </c>
    </row>
    <row r="2" spans="1:2" ht="18.75" x14ac:dyDescent="0.3">
      <c r="A2" s="65" t="s">
        <v>410</v>
      </c>
    </row>
    <row r="3" spans="1:2" ht="17.649999999999999" customHeight="1" thickBot="1" x14ac:dyDescent="0.3">
      <c r="A3" s="73" t="s">
        <v>546</v>
      </c>
    </row>
    <row r="4" spans="1:2" ht="23.1" customHeight="1" x14ac:dyDescent="0.25">
      <c r="A4" s="67" t="s">
        <v>411</v>
      </c>
      <c r="B4" s="68"/>
    </row>
    <row r="5" spans="1:2" ht="84.75" customHeight="1" x14ac:dyDescent="0.25">
      <c r="A5" s="133" t="s">
        <v>550</v>
      </c>
      <c r="B5" s="68"/>
    </row>
    <row r="6" spans="1:2" ht="19.5" thickBot="1" x14ac:dyDescent="0.35">
      <c r="A6" s="200" t="s">
        <v>551</v>
      </c>
      <c r="B6" s="68"/>
    </row>
    <row r="7" spans="1:2" ht="40.5" customHeight="1" x14ac:dyDescent="0.25">
      <c r="A7" s="199" t="s">
        <v>552</v>
      </c>
      <c r="B7" s="68"/>
    </row>
    <row r="8" spans="1:2" s="61" customFormat="1" ht="54" customHeight="1" x14ac:dyDescent="0.25">
      <c r="A8" s="134" t="s">
        <v>625</v>
      </c>
      <c r="B8" s="68"/>
    </row>
    <row r="9" spans="1:2" s="61" customFormat="1" ht="22.5" customHeight="1" x14ac:dyDescent="0.25">
      <c r="A9" s="134" t="s">
        <v>553</v>
      </c>
      <c r="B9" s="68"/>
    </row>
    <row r="10" spans="1:2" s="61" customFormat="1" ht="69.75" customHeight="1" x14ac:dyDescent="0.25">
      <c r="A10" s="134" t="s">
        <v>554</v>
      </c>
      <c r="B10" s="68"/>
    </row>
    <row r="11" spans="1:2" s="61" customFormat="1" ht="38.25" customHeight="1" x14ac:dyDescent="0.25">
      <c r="A11" s="134" t="s">
        <v>644</v>
      </c>
      <c r="B11" s="68"/>
    </row>
    <row r="12" spans="1:2" ht="39.75" customHeight="1" thickBot="1" x14ac:dyDescent="0.3">
      <c r="A12" s="135" t="s">
        <v>555</v>
      </c>
      <c r="B12" s="68"/>
    </row>
    <row r="13" spans="1:2" ht="27.75" customHeight="1" x14ac:dyDescent="0.25">
      <c r="A13" s="69" t="s">
        <v>443</v>
      </c>
      <c r="B13" s="68"/>
    </row>
    <row r="14" spans="1:2" ht="23.25" customHeight="1" x14ac:dyDescent="0.25">
      <c r="A14" s="70" t="s">
        <v>536</v>
      </c>
      <c r="B14" s="68"/>
    </row>
    <row r="15" spans="1:2" x14ac:dyDescent="0.25">
      <c r="A15" s="70" t="s">
        <v>444</v>
      </c>
      <c r="B15" s="68"/>
    </row>
    <row r="16" spans="1:2" ht="30.75" customHeight="1" x14ac:dyDescent="0.25">
      <c r="A16" s="70" t="s">
        <v>549</v>
      </c>
      <c r="B16" s="68"/>
    </row>
    <row r="17" spans="1:2" ht="15.75" customHeight="1" x14ac:dyDescent="0.25">
      <c r="A17" s="74" t="s">
        <v>412</v>
      </c>
      <c r="B17" s="68"/>
    </row>
    <row r="18" spans="1:2" ht="17.25" customHeight="1" x14ac:dyDescent="0.25">
      <c r="A18" s="75" t="s">
        <v>413</v>
      </c>
      <c r="B18" s="68"/>
    </row>
    <row r="19" spans="1:2" ht="16.5" customHeight="1" x14ac:dyDescent="0.25">
      <c r="A19" s="74" t="s">
        <v>539</v>
      </c>
      <c r="B19" s="68"/>
    </row>
    <row r="20" spans="1:2" ht="16.5" customHeight="1" x14ac:dyDescent="0.25">
      <c r="A20" s="74" t="s">
        <v>425</v>
      </c>
      <c r="B20" s="68"/>
    </row>
    <row r="21" spans="1:2" ht="36.75" customHeight="1" x14ac:dyDescent="0.25">
      <c r="A21" s="74" t="s">
        <v>442</v>
      </c>
      <c r="B21" s="68"/>
    </row>
    <row r="22" spans="1:2" ht="16.5" customHeight="1" x14ac:dyDescent="0.25">
      <c r="A22" s="82" t="s">
        <v>544</v>
      </c>
      <c r="B22" s="71"/>
    </row>
    <row r="23" spans="1:2" ht="45" x14ac:dyDescent="0.25">
      <c r="A23" s="82" t="s">
        <v>556</v>
      </c>
      <c r="B23" s="68"/>
    </row>
    <row r="24" spans="1:2" ht="45" x14ac:dyDescent="0.25">
      <c r="A24" s="74" t="s">
        <v>548</v>
      </c>
      <c r="B24" s="71"/>
    </row>
    <row r="25" spans="1:2" ht="60" x14ac:dyDescent="0.25">
      <c r="A25" s="136" t="s">
        <v>557</v>
      </c>
      <c r="B25" s="71"/>
    </row>
    <row r="26" spans="1:2" ht="30" x14ac:dyDescent="0.25">
      <c r="A26" s="74" t="s">
        <v>547</v>
      </c>
      <c r="B26" s="71"/>
    </row>
    <row r="27" spans="1:2" ht="30" x14ac:dyDescent="0.25">
      <c r="A27" s="74" t="s">
        <v>558</v>
      </c>
    </row>
    <row r="28" spans="1:2" ht="19.899999999999999" customHeight="1" x14ac:dyDescent="0.25">
      <c r="A28" s="194" t="s">
        <v>626</v>
      </c>
      <c r="B28" s="188"/>
    </row>
    <row r="29" spans="1:2" ht="24.75" customHeight="1" x14ac:dyDescent="0.25">
      <c r="A29" s="137" t="s">
        <v>559</v>
      </c>
    </row>
    <row r="30" spans="1:2" ht="38.25" customHeight="1" x14ac:dyDescent="0.25">
      <c r="A30" s="138" t="s">
        <v>560</v>
      </c>
    </row>
    <row r="31" spans="1:2" s="72" customFormat="1" ht="36.75" customHeight="1" x14ac:dyDescent="0.25">
      <c r="A31" s="138" t="s">
        <v>561</v>
      </c>
    </row>
    <row r="32" spans="1:2" ht="21" customHeight="1" x14ac:dyDescent="0.25">
      <c r="A32" s="139" t="s">
        <v>562</v>
      </c>
    </row>
    <row r="33" spans="1:1" ht="36.75" customHeight="1" x14ac:dyDescent="0.25">
      <c r="A33" s="140" t="s">
        <v>563</v>
      </c>
    </row>
    <row r="34" spans="1:1" ht="50.25" customHeight="1" x14ac:dyDescent="0.25">
      <c r="A34" s="74" t="s">
        <v>564</v>
      </c>
    </row>
    <row r="35" spans="1:1" ht="45" x14ac:dyDescent="0.25">
      <c r="A35" s="141" t="s">
        <v>565</v>
      </c>
    </row>
    <row r="36" spans="1:1" s="66" customFormat="1" ht="15.75" thickBot="1" x14ac:dyDescent="0.3">
      <c r="A36" s="142" t="s">
        <v>566</v>
      </c>
    </row>
    <row r="37" spans="1:1" ht="35.25" customHeight="1" x14ac:dyDescent="0.25">
      <c r="A37" s="195" t="s">
        <v>414</v>
      </c>
    </row>
    <row r="38" spans="1:1" x14ac:dyDescent="0.25">
      <c r="A38" s="196" t="s">
        <v>415</v>
      </c>
    </row>
    <row r="39" spans="1:1" x14ac:dyDescent="0.25">
      <c r="A39" s="196" t="s">
        <v>416</v>
      </c>
    </row>
    <row r="40" spans="1:1" x14ac:dyDescent="0.25">
      <c r="A40" s="196" t="s">
        <v>417</v>
      </c>
    </row>
    <row r="41" spans="1:1" x14ac:dyDescent="0.25">
      <c r="A41" s="196" t="s">
        <v>418</v>
      </c>
    </row>
    <row r="42" spans="1:1" ht="75" x14ac:dyDescent="0.25">
      <c r="A42" s="197" t="s">
        <v>419</v>
      </c>
    </row>
    <row r="43" spans="1:1" ht="60" x14ac:dyDescent="0.25">
      <c r="A43" s="197" t="s">
        <v>420</v>
      </c>
    </row>
    <row r="44" spans="1:1" x14ac:dyDescent="0.25">
      <c r="A44" s="196" t="s">
        <v>421</v>
      </c>
    </row>
    <row r="45" spans="1:1" x14ac:dyDescent="0.25">
      <c r="A45" s="196" t="s">
        <v>422</v>
      </c>
    </row>
    <row r="46" spans="1:1" x14ac:dyDescent="0.25">
      <c r="A46" s="196" t="s">
        <v>423</v>
      </c>
    </row>
    <row r="47" spans="1:1" ht="15.75" thickBot="1" x14ac:dyDescent="0.3">
      <c r="A47" s="198"/>
    </row>
  </sheetData>
  <sheetProtection selectLockedCells="1"/>
  <hyperlinks>
    <hyperlink ref="A6" r:id="rId1" xr:uid="{00000000-0004-0000-0000-000000000000}"/>
    <hyperlink ref="A36" r:id="rId2" xr:uid="{00000000-0004-0000-0000-000001000000}"/>
  </hyperlinks>
  <pageMargins left="0.7" right="0.7" top="0.75" bottom="0.75" header="0.3" footer="0.3"/>
  <pageSetup orientation="portrait" horizontalDpi="1200" verticalDpi="1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32"/>
  <sheetViews>
    <sheetView workbookViewId="0">
      <selection activeCell="C115" sqref="C115:C121"/>
    </sheetView>
  </sheetViews>
  <sheetFormatPr defaultColWidth="8.7109375" defaultRowHeight="14.65" customHeight="1" x14ac:dyDescent="0.25"/>
  <cols>
    <col min="1" max="1" width="71.28515625" customWidth="1"/>
    <col min="2" max="2" width="12.7109375" customWidth="1"/>
    <col min="3" max="3" width="26.140625" bestFit="1" customWidth="1"/>
    <col min="4" max="4" width="26.5703125" bestFit="1" customWidth="1"/>
    <col min="5" max="5" width="16.7109375" customWidth="1"/>
    <col min="6" max="6" width="18" customWidth="1"/>
    <col min="7" max="7" width="22.42578125" bestFit="1" customWidth="1"/>
    <col min="8" max="8" width="16.7109375" customWidth="1"/>
    <col min="9" max="9" width="20.28515625" bestFit="1" customWidth="1"/>
  </cols>
  <sheetData>
    <row r="1" spans="1:9" ht="15" x14ac:dyDescent="0.25">
      <c r="A1" s="10" t="s">
        <v>169</v>
      </c>
      <c r="B1" s="13"/>
      <c r="C1" s="24"/>
      <c r="D1" s="25"/>
      <c r="E1" s="25"/>
      <c r="F1" s="25"/>
      <c r="G1" s="25"/>
      <c r="H1" s="25"/>
      <c r="I1" s="25"/>
    </row>
    <row r="2" spans="1:9" ht="15.75" thickBot="1" x14ac:dyDescent="0.3">
      <c r="A2" s="10" t="s">
        <v>171</v>
      </c>
      <c r="B2" s="13"/>
      <c r="C2" s="24"/>
      <c r="D2" s="25"/>
      <c r="E2" s="25"/>
      <c r="F2" s="25"/>
      <c r="G2" s="25"/>
      <c r="H2" s="25"/>
      <c r="I2" s="25"/>
    </row>
    <row r="3" spans="1:9" ht="16.5" thickTop="1" thickBot="1" x14ac:dyDescent="0.3">
      <c r="A3" s="26" t="s">
        <v>153</v>
      </c>
      <c r="B3" s="27" t="s">
        <v>158</v>
      </c>
      <c r="C3" s="28" t="s">
        <v>399</v>
      </c>
      <c r="D3" s="29" t="s">
        <v>220</v>
      </c>
      <c r="E3" s="30" t="s">
        <v>221</v>
      </c>
      <c r="F3" s="30" t="s">
        <v>266</v>
      </c>
      <c r="G3" s="31" t="s">
        <v>222</v>
      </c>
      <c r="H3" s="30" t="s">
        <v>223</v>
      </c>
      <c r="I3" s="30" t="s">
        <v>267</v>
      </c>
    </row>
    <row r="4" spans="1:9" ht="15" x14ac:dyDescent="0.25">
      <c r="A4" s="32" t="s">
        <v>85</v>
      </c>
      <c r="B4" s="33" t="s">
        <v>159</v>
      </c>
      <c r="C4" s="34" t="s">
        <v>1</v>
      </c>
      <c r="D4" s="35">
        <v>100000</v>
      </c>
      <c r="E4" s="35"/>
      <c r="F4" s="35"/>
      <c r="G4" s="35">
        <v>100000</v>
      </c>
      <c r="H4" s="35"/>
      <c r="I4" s="35"/>
    </row>
    <row r="5" spans="1:9" ht="15" x14ac:dyDescent="0.25">
      <c r="A5" s="32" t="s">
        <v>86</v>
      </c>
      <c r="B5" s="33" t="s">
        <v>159</v>
      </c>
      <c r="C5" s="34" t="s">
        <v>2</v>
      </c>
      <c r="D5" s="35">
        <v>25000</v>
      </c>
      <c r="E5" s="35"/>
      <c r="F5" s="35"/>
      <c r="G5" s="35">
        <v>25000</v>
      </c>
      <c r="H5" s="35"/>
      <c r="I5" s="35"/>
    </row>
    <row r="6" spans="1:9" ht="15" x14ac:dyDescent="0.25">
      <c r="A6" s="32" t="s">
        <v>87</v>
      </c>
      <c r="B6" s="33" t="s">
        <v>159</v>
      </c>
      <c r="C6" s="34" t="s">
        <v>3</v>
      </c>
      <c r="D6" s="35">
        <v>12000</v>
      </c>
      <c r="E6" s="35"/>
      <c r="F6" s="35"/>
      <c r="G6" s="35">
        <v>12000</v>
      </c>
      <c r="H6" s="35"/>
      <c r="I6" s="35"/>
    </row>
    <row r="7" spans="1:9" ht="15" x14ac:dyDescent="0.25">
      <c r="A7" s="32" t="s">
        <v>88</v>
      </c>
      <c r="B7" s="33" t="s">
        <v>160</v>
      </c>
      <c r="C7" s="34" t="s">
        <v>4</v>
      </c>
      <c r="D7" s="35">
        <v>1346.64</v>
      </c>
      <c r="E7" s="35"/>
      <c r="F7" s="35"/>
      <c r="G7" s="35">
        <v>1318.14</v>
      </c>
      <c r="H7" s="35"/>
      <c r="I7" s="35"/>
    </row>
    <row r="8" spans="1:9" ht="15" x14ac:dyDescent="0.25">
      <c r="A8" s="32" t="s">
        <v>89</v>
      </c>
      <c r="B8" s="33" t="s">
        <v>160</v>
      </c>
      <c r="C8" s="34" t="s">
        <v>5</v>
      </c>
      <c r="D8" s="35">
        <v>1346.64</v>
      </c>
      <c r="E8" s="35"/>
      <c r="F8" s="35"/>
      <c r="G8" s="35">
        <v>1318.14</v>
      </c>
      <c r="H8" s="35"/>
      <c r="I8" s="35"/>
    </row>
    <row r="9" spans="1:9" ht="15" x14ac:dyDescent="0.25">
      <c r="A9" s="32" t="s">
        <v>90</v>
      </c>
      <c r="B9" s="33" t="s">
        <v>160</v>
      </c>
      <c r="C9" s="34" t="s">
        <v>6</v>
      </c>
      <c r="D9" s="35">
        <v>1346.64</v>
      </c>
      <c r="E9" s="35"/>
      <c r="F9" s="35"/>
      <c r="G9" s="35">
        <v>1318.14</v>
      </c>
      <c r="H9" s="35"/>
      <c r="I9" s="35"/>
    </row>
    <row r="10" spans="1:9" ht="15" x14ac:dyDescent="0.25">
      <c r="A10" s="32" t="s">
        <v>91</v>
      </c>
      <c r="B10" s="33" t="s">
        <v>161</v>
      </c>
      <c r="C10" s="34" t="s">
        <v>155</v>
      </c>
      <c r="D10" s="35">
        <v>25.51</v>
      </c>
      <c r="E10" s="35"/>
      <c r="F10" s="35"/>
      <c r="G10" s="35">
        <v>24.97</v>
      </c>
      <c r="H10" s="35"/>
      <c r="I10" s="35"/>
    </row>
    <row r="11" spans="1:9" ht="15" x14ac:dyDescent="0.25">
      <c r="A11" s="32" t="s">
        <v>92</v>
      </c>
      <c r="B11" s="33" t="s">
        <v>161</v>
      </c>
      <c r="C11" s="34" t="s">
        <v>156</v>
      </c>
      <c r="D11" s="35">
        <v>25.51</v>
      </c>
      <c r="E11" s="35"/>
      <c r="F11" s="35"/>
      <c r="G11" s="35">
        <v>24.97</v>
      </c>
      <c r="H11" s="35"/>
      <c r="I11" s="35"/>
    </row>
    <row r="12" spans="1:9" ht="15" x14ac:dyDescent="0.25">
      <c r="A12" s="32" t="s">
        <v>93</v>
      </c>
      <c r="B12" s="33" t="s">
        <v>161</v>
      </c>
      <c r="C12" s="34" t="s">
        <v>157</v>
      </c>
      <c r="D12" s="35">
        <v>25.51</v>
      </c>
      <c r="E12" s="35"/>
      <c r="F12" s="35"/>
      <c r="G12" s="35">
        <v>24.97</v>
      </c>
      <c r="H12" s="35"/>
      <c r="I12" s="35"/>
    </row>
    <row r="13" spans="1:9" ht="15" x14ac:dyDescent="0.25">
      <c r="A13" s="32" t="s">
        <v>94</v>
      </c>
      <c r="B13" s="33" t="s">
        <v>160</v>
      </c>
      <c r="C13" s="34" t="s">
        <v>7</v>
      </c>
      <c r="D13" s="35">
        <v>1346.64</v>
      </c>
      <c r="E13" s="35"/>
      <c r="F13" s="35"/>
      <c r="G13" s="35">
        <v>1318.14</v>
      </c>
      <c r="H13" s="35"/>
      <c r="I13" s="35"/>
    </row>
    <row r="14" spans="1:9" ht="15" x14ac:dyDescent="0.25">
      <c r="A14" s="32" t="s">
        <v>95</v>
      </c>
      <c r="B14" s="33" t="s">
        <v>160</v>
      </c>
      <c r="C14" s="34" t="s">
        <v>8</v>
      </c>
      <c r="D14" s="35">
        <v>1346.64</v>
      </c>
      <c r="E14" s="35"/>
      <c r="F14" s="35"/>
      <c r="G14" s="35">
        <v>1318.14</v>
      </c>
      <c r="H14" s="35"/>
      <c r="I14" s="35"/>
    </row>
    <row r="15" spans="1:9" ht="15" x14ac:dyDescent="0.25">
      <c r="A15" s="32" t="s">
        <v>96</v>
      </c>
      <c r="B15" s="33" t="s">
        <v>160</v>
      </c>
      <c r="C15" s="34" t="s">
        <v>9</v>
      </c>
      <c r="D15" s="35">
        <v>1346.64</v>
      </c>
      <c r="E15" s="35"/>
      <c r="F15" s="35"/>
      <c r="G15" s="35">
        <v>1318.14</v>
      </c>
      <c r="H15" s="35"/>
      <c r="I15" s="35"/>
    </row>
    <row r="16" spans="1:9" ht="15" x14ac:dyDescent="0.25">
      <c r="A16" s="32" t="s">
        <v>97</v>
      </c>
      <c r="B16" s="33" t="s">
        <v>161</v>
      </c>
      <c r="C16" s="34" t="s">
        <v>10</v>
      </c>
      <c r="D16" s="35">
        <v>10.67</v>
      </c>
      <c r="E16" s="35"/>
      <c r="F16" s="35"/>
      <c r="G16" s="35">
        <v>17.57</v>
      </c>
      <c r="H16" s="35"/>
      <c r="I16" s="35"/>
    </row>
    <row r="17" spans="1:9" ht="15" x14ac:dyDescent="0.25">
      <c r="A17" s="32" t="s">
        <v>98</v>
      </c>
      <c r="B17" s="33" t="s">
        <v>161</v>
      </c>
      <c r="C17" s="34" t="s">
        <v>11</v>
      </c>
      <c r="D17" s="35">
        <v>10.67</v>
      </c>
      <c r="E17" s="35"/>
      <c r="F17" s="35"/>
      <c r="G17" s="35">
        <v>17.57</v>
      </c>
      <c r="H17" s="35"/>
      <c r="I17" s="35"/>
    </row>
    <row r="18" spans="1:9" ht="15" x14ac:dyDescent="0.25">
      <c r="A18" s="32" t="s">
        <v>99</v>
      </c>
      <c r="B18" s="33" t="s">
        <v>161</v>
      </c>
      <c r="C18" s="34" t="s">
        <v>12</v>
      </c>
      <c r="D18" s="35">
        <v>10.67</v>
      </c>
      <c r="E18" s="35"/>
      <c r="F18" s="35"/>
      <c r="G18" s="35">
        <v>17.57</v>
      </c>
      <c r="H18" s="35"/>
      <c r="I18" s="35"/>
    </row>
    <row r="19" spans="1:9" ht="15" x14ac:dyDescent="0.25">
      <c r="A19" s="32" t="s">
        <v>100</v>
      </c>
      <c r="B19" s="33" t="s">
        <v>159</v>
      </c>
      <c r="C19" s="34" t="s">
        <v>216</v>
      </c>
      <c r="D19" s="35">
        <v>7248</v>
      </c>
      <c r="E19" s="35"/>
      <c r="F19" s="35"/>
      <c r="G19" s="35">
        <v>7248</v>
      </c>
      <c r="H19" s="35"/>
      <c r="I19" s="35"/>
    </row>
    <row r="20" spans="1:9" ht="15" x14ac:dyDescent="0.25">
      <c r="A20" s="36" t="s">
        <v>273</v>
      </c>
      <c r="B20" s="37" t="s">
        <v>162</v>
      </c>
      <c r="C20" s="38" t="s">
        <v>389</v>
      </c>
      <c r="D20" s="39">
        <v>11.28</v>
      </c>
      <c r="E20" s="39">
        <f>D20*0.8</f>
        <v>9.0239999999999991</v>
      </c>
      <c r="F20" s="39"/>
      <c r="G20" s="39">
        <v>14.52</v>
      </c>
      <c r="H20" s="39">
        <f>G20*0.8</f>
        <v>11.616</v>
      </c>
      <c r="I20" s="35"/>
    </row>
    <row r="21" spans="1:9" ht="15" x14ac:dyDescent="0.25">
      <c r="A21" s="32" t="s">
        <v>274</v>
      </c>
      <c r="B21" s="33" t="s">
        <v>162</v>
      </c>
      <c r="C21" s="34" t="s">
        <v>13</v>
      </c>
      <c r="D21" s="35">
        <v>11.28</v>
      </c>
      <c r="E21" s="35">
        <f t="shared" ref="E21:E31" si="0">D21*0.8</f>
        <v>9.0239999999999991</v>
      </c>
      <c r="F21" s="35"/>
      <c r="G21" s="35">
        <v>14.52</v>
      </c>
      <c r="H21" s="35">
        <f t="shared" ref="H21:H31" si="1">G21*0.8</f>
        <v>11.616</v>
      </c>
      <c r="I21" s="35"/>
    </row>
    <row r="22" spans="1:9" ht="15" x14ac:dyDescent="0.25">
      <c r="A22" s="32" t="s">
        <v>275</v>
      </c>
      <c r="B22" s="33" t="s">
        <v>162</v>
      </c>
      <c r="C22" s="34" t="s">
        <v>14</v>
      </c>
      <c r="D22" s="35">
        <v>9.4</v>
      </c>
      <c r="E22" s="35">
        <f t="shared" si="0"/>
        <v>7.5200000000000005</v>
      </c>
      <c r="F22" s="35"/>
      <c r="G22" s="35">
        <v>11.88</v>
      </c>
      <c r="H22" s="35">
        <f t="shared" si="1"/>
        <v>9.5040000000000013</v>
      </c>
      <c r="I22" s="35"/>
    </row>
    <row r="23" spans="1:9" ht="15" x14ac:dyDescent="0.25">
      <c r="A23" s="32" t="s">
        <v>276</v>
      </c>
      <c r="B23" s="33" t="s">
        <v>162</v>
      </c>
      <c r="C23" s="38" t="s">
        <v>389</v>
      </c>
      <c r="D23" s="35">
        <v>9.4</v>
      </c>
      <c r="E23" s="35">
        <f t="shared" si="0"/>
        <v>7.5200000000000005</v>
      </c>
      <c r="F23" s="35"/>
      <c r="G23" s="35">
        <v>11.88</v>
      </c>
      <c r="H23" s="35">
        <f t="shared" si="1"/>
        <v>9.5040000000000013</v>
      </c>
      <c r="I23" s="35"/>
    </row>
    <row r="24" spans="1:9" ht="15" x14ac:dyDescent="0.25">
      <c r="A24" s="32" t="s">
        <v>277</v>
      </c>
      <c r="B24" s="33" t="s">
        <v>162</v>
      </c>
      <c r="C24" s="34" t="s">
        <v>15</v>
      </c>
      <c r="D24" s="35">
        <v>11.2</v>
      </c>
      <c r="E24" s="35">
        <f t="shared" si="0"/>
        <v>8.9599999999999991</v>
      </c>
      <c r="F24" s="35"/>
      <c r="G24" s="35">
        <v>14.41</v>
      </c>
      <c r="H24" s="35">
        <f t="shared" si="1"/>
        <v>11.528</v>
      </c>
      <c r="I24" s="35"/>
    </row>
    <row r="25" spans="1:9" ht="15" x14ac:dyDescent="0.25">
      <c r="A25" s="32" t="s">
        <v>278</v>
      </c>
      <c r="B25" s="33" t="s">
        <v>162</v>
      </c>
      <c r="C25" s="38" t="s">
        <v>389</v>
      </c>
      <c r="D25" s="35">
        <v>11.2</v>
      </c>
      <c r="E25" s="35">
        <f t="shared" si="0"/>
        <v>8.9599999999999991</v>
      </c>
      <c r="F25" s="35"/>
      <c r="G25" s="35">
        <v>14.41</v>
      </c>
      <c r="H25" s="35">
        <f t="shared" si="1"/>
        <v>11.528</v>
      </c>
      <c r="I25" s="35"/>
    </row>
    <row r="26" spans="1:9" ht="15" x14ac:dyDescent="0.25">
      <c r="A26" s="32" t="s">
        <v>269</v>
      </c>
      <c r="B26" s="33" t="s">
        <v>162</v>
      </c>
      <c r="C26" s="38" t="s">
        <v>390</v>
      </c>
      <c r="D26" s="35">
        <v>47.28</v>
      </c>
      <c r="E26" s="35">
        <f t="shared" si="0"/>
        <v>37.824000000000005</v>
      </c>
      <c r="F26" s="35"/>
      <c r="G26" s="35">
        <v>59.21</v>
      </c>
      <c r="H26" s="35">
        <f t="shared" si="1"/>
        <v>47.368000000000002</v>
      </c>
      <c r="I26" s="35"/>
    </row>
    <row r="27" spans="1:9" ht="15" x14ac:dyDescent="0.25">
      <c r="A27" s="32" t="s">
        <v>270</v>
      </c>
      <c r="B27" s="33" t="s">
        <v>162</v>
      </c>
      <c r="C27" s="38" t="s">
        <v>391</v>
      </c>
      <c r="D27" s="35">
        <v>47.28</v>
      </c>
      <c r="E27" s="35">
        <f t="shared" si="0"/>
        <v>37.824000000000005</v>
      </c>
      <c r="F27" s="35"/>
      <c r="G27" s="35">
        <v>59.21</v>
      </c>
      <c r="H27" s="35">
        <f t="shared" si="1"/>
        <v>47.368000000000002</v>
      </c>
      <c r="I27" s="35"/>
    </row>
    <row r="28" spans="1:9" ht="15" x14ac:dyDescent="0.25">
      <c r="A28" s="36" t="s">
        <v>271</v>
      </c>
      <c r="B28" s="37" t="s">
        <v>162</v>
      </c>
      <c r="C28" s="38" t="s">
        <v>390</v>
      </c>
      <c r="D28" s="39">
        <v>68.819999999999993</v>
      </c>
      <c r="E28" s="39">
        <f t="shared" si="0"/>
        <v>55.055999999999997</v>
      </c>
      <c r="F28" s="39"/>
      <c r="G28" s="39">
        <v>88.84</v>
      </c>
      <c r="H28" s="39">
        <f t="shared" si="1"/>
        <v>71.072000000000003</v>
      </c>
      <c r="I28" s="35"/>
    </row>
    <row r="29" spans="1:9" ht="15" x14ac:dyDescent="0.25">
      <c r="A29" s="36" t="s">
        <v>272</v>
      </c>
      <c r="B29" s="37" t="s">
        <v>162</v>
      </c>
      <c r="C29" s="38" t="s">
        <v>391</v>
      </c>
      <c r="D29" s="39">
        <v>68.819999999999993</v>
      </c>
      <c r="E29" s="39">
        <f t="shared" si="0"/>
        <v>55.055999999999997</v>
      </c>
      <c r="F29" s="39"/>
      <c r="G29" s="39">
        <v>88.84</v>
      </c>
      <c r="H29" s="39">
        <f t="shared" si="1"/>
        <v>71.072000000000003</v>
      </c>
      <c r="I29" s="35"/>
    </row>
    <row r="30" spans="1:9" ht="15" x14ac:dyDescent="0.25">
      <c r="A30" s="32" t="s">
        <v>279</v>
      </c>
      <c r="B30" s="33" t="s">
        <v>162</v>
      </c>
      <c r="C30" s="38" t="s">
        <v>390</v>
      </c>
      <c r="D30" s="35">
        <v>17.77</v>
      </c>
      <c r="E30" s="35">
        <f t="shared" si="0"/>
        <v>14.216000000000001</v>
      </c>
      <c r="F30" s="35"/>
      <c r="G30" s="35">
        <v>22.87</v>
      </c>
      <c r="H30" s="35">
        <f t="shared" si="1"/>
        <v>18.296000000000003</v>
      </c>
      <c r="I30" s="35"/>
    </row>
    <row r="31" spans="1:9" ht="13.5" customHeight="1" x14ac:dyDescent="0.25">
      <c r="A31" s="32" t="s">
        <v>280</v>
      </c>
      <c r="B31" s="33" t="s">
        <v>162</v>
      </c>
      <c r="C31" s="38" t="s">
        <v>391</v>
      </c>
      <c r="D31" s="35">
        <v>17.77</v>
      </c>
      <c r="E31" s="35">
        <f t="shared" si="0"/>
        <v>14.216000000000001</v>
      </c>
      <c r="F31" s="35"/>
      <c r="G31" s="35">
        <v>22.87</v>
      </c>
      <c r="H31" s="35">
        <f t="shared" si="1"/>
        <v>18.296000000000003</v>
      </c>
      <c r="I31" s="35"/>
    </row>
    <row r="32" spans="1:9" ht="15" x14ac:dyDescent="0.25">
      <c r="A32" s="32" t="s">
        <v>281</v>
      </c>
      <c r="B32" s="33" t="s">
        <v>162</v>
      </c>
      <c r="C32" s="38" t="s">
        <v>392</v>
      </c>
      <c r="D32" s="35">
        <v>49.5</v>
      </c>
      <c r="E32" s="35">
        <f>D32*0.8</f>
        <v>39.6</v>
      </c>
      <c r="F32" s="35"/>
      <c r="G32" s="35">
        <v>61.99</v>
      </c>
      <c r="H32" s="35">
        <f>G32*0.8</f>
        <v>49.592000000000006</v>
      </c>
      <c r="I32" s="35"/>
    </row>
    <row r="33" spans="1:9" ht="15" x14ac:dyDescent="0.25">
      <c r="A33" s="32" t="s">
        <v>282</v>
      </c>
      <c r="B33" s="33" t="s">
        <v>162</v>
      </c>
      <c r="C33" s="38" t="s">
        <v>393</v>
      </c>
      <c r="D33" s="35">
        <v>49.5</v>
      </c>
      <c r="E33" s="35">
        <f t="shared" ref="E33:E39" si="2">D33*0.8</f>
        <v>39.6</v>
      </c>
      <c r="F33" s="35"/>
      <c r="G33" s="35">
        <v>61.99</v>
      </c>
      <c r="H33" s="35">
        <f t="shared" ref="H33:H39" si="3">G33*0.8</f>
        <v>49.592000000000006</v>
      </c>
      <c r="I33" s="35"/>
    </row>
    <row r="34" spans="1:9" ht="15" x14ac:dyDescent="0.25">
      <c r="A34" s="36" t="s">
        <v>283</v>
      </c>
      <c r="B34" s="37" t="s">
        <v>162</v>
      </c>
      <c r="C34" s="38" t="s">
        <v>392</v>
      </c>
      <c r="D34" s="39">
        <v>72.05</v>
      </c>
      <c r="E34" s="39">
        <f t="shared" si="2"/>
        <v>57.64</v>
      </c>
      <c r="F34" s="39"/>
      <c r="G34" s="39">
        <v>93.02</v>
      </c>
      <c r="H34" s="39">
        <f t="shared" si="3"/>
        <v>74.415999999999997</v>
      </c>
      <c r="I34" s="35"/>
    </row>
    <row r="35" spans="1:9" ht="15" x14ac:dyDescent="0.25">
      <c r="A35" s="36" t="s">
        <v>284</v>
      </c>
      <c r="B35" s="37" t="s">
        <v>162</v>
      </c>
      <c r="C35" s="38" t="s">
        <v>393</v>
      </c>
      <c r="D35" s="39">
        <v>72.05</v>
      </c>
      <c r="E35" s="39">
        <f t="shared" si="2"/>
        <v>57.64</v>
      </c>
      <c r="F35" s="39"/>
      <c r="G35" s="39">
        <v>93.02</v>
      </c>
      <c r="H35" s="39">
        <f t="shared" si="3"/>
        <v>74.415999999999997</v>
      </c>
      <c r="I35" s="35"/>
    </row>
    <row r="36" spans="1:9" ht="15" x14ac:dyDescent="0.25">
      <c r="A36" s="32" t="s">
        <v>285</v>
      </c>
      <c r="B36" s="33" t="s">
        <v>162</v>
      </c>
      <c r="C36" s="38" t="s">
        <v>392</v>
      </c>
      <c r="D36" s="35">
        <v>11.77</v>
      </c>
      <c r="E36" s="35">
        <f t="shared" si="2"/>
        <v>9.4160000000000004</v>
      </c>
      <c r="F36" s="35"/>
      <c r="G36" s="35">
        <v>14.88</v>
      </c>
      <c r="H36" s="35">
        <f t="shared" si="3"/>
        <v>11.904000000000002</v>
      </c>
      <c r="I36" s="35"/>
    </row>
    <row r="37" spans="1:9" ht="15" x14ac:dyDescent="0.25">
      <c r="A37" s="32" t="s">
        <v>286</v>
      </c>
      <c r="B37" s="33" t="s">
        <v>162</v>
      </c>
      <c r="C37" s="38" t="s">
        <v>393</v>
      </c>
      <c r="D37" s="35">
        <v>11.77</v>
      </c>
      <c r="E37" s="35">
        <f t="shared" si="2"/>
        <v>9.4160000000000004</v>
      </c>
      <c r="F37" s="35"/>
      <c r="G37" s="35">
        <v>14.88</v>
      </c>
      <c r="H37" s="35">
        <f t="shared" si="3"/>
        <v>11.904000000000002</v>
      </c>
      <c r="I37" s="35" t="s">
        <v>225</v>
      </c>
    </row>
    <row r="38" spans="1:9" ht="15" x14ac:dyDescent="0.25">
      <c r="A38" s="32" t="s">
        <v>287</v>
      </c>
      <c r="B38" s="33" t="s">
        <v>162</v>
      </c>
      <c r="C38" s="38" t="s">
        <v>392</v>
      </c>
      <c r="D38" s="35">
        <v>16.91</v>
      </c>
      <c r="E38" s="35">
        <f t="shared" si="2"/>
        <v>13.528</v>
      </c>
      <c r="F38" s="35"/>
      <c r="G38" s="35">
        <v>21.18</v>
      </c>
      <c r="H38" s="35">
        <f t="shared" si="3"/>
        <v>16.943999999999999</v>
      </c>
      <c r="I38" s="35"/>
    </row>
    <row r="39" spans="1:9" ht="15" x14ac:dyDescent="0.25">
      <c r="A39" s="32" t="s">
        <v>288</v>
      </c>
      <c r="B39" s="33" t="s">
        <v>162</v>
      </c>
      <c r="C39" s="38" t="s">
        <v>393</v>
      </c>
      <c r="D39" s="35">
        <v>16.91</v>
      </c>
      <c r="E39" s="35">
        <f t="shared" si="2"/>
        <v>13.528</v>
      </c>
      <c r="F39" s="35"/>
      <c r="G39" s="35">
        <v>21.18</v>
      </c>
      <c r="H39" s="35">
        <f t="shared" si="3"/>
        <v>16.943999999999999</v>
      </c>
      <c r="I39" s="35"/>
    </row>
    <row r="40" spans="1:9" ht="15" x14ac:dyDescent="0.25">
      <c r="A40" s="36" t="s">
        <v>101</v>
      </c>
      <c r="B40" s="37" t="s">
        <v>162</v>
      </c>
      <c r="C40" s="44" t="s">
        <v>16</v>
      </c>
      <c r="D40" s="39">
        <v>44.54</v>
      </c>
      <c r="E40" s="39"/>
      <c r="F40" s="39"/>
      <c r="G40" s="39">
        <v>55.78</v>
      </c>
      <c r="H40" s="39"/>
      <c r="I40" s="35"/>
    </row>
    <row r="41" spans="1:9" ht="15" x14ac:dyDescent="0.25">
      <c r="A41" s="32" t="s">
        <v>102</v>
      </c>
      <c r="B41" s="33" t="s">
        <v>162</v>
      </c>
      <c r="C41" s="34" t="s">
        <v>17</v>
      </c>
      <c r="D41" s="35">
        <v>64.83</v>
      </c>
      <c r="E41" s="35"/>
      <c r="F41" s="35"/>
      <c r="G41" s="35">
        <v>83.69</v>
      </c>
      <c r="H41" s="35"/>
      <c r="I41" s="35"/>
    </row>
    <row r="42" spans="1:9" ht="15" x14ac:dyDescent="0.25">
      <c r="A42" s="32" t="s">
        <v>103</v>
      </c>
      <c r="B42" s="33" t="s">
        <v>162</v>
      </c>
      <c r="C42" s="34" t="s">
        <v>18</v>
      </c>
      <c r="D42" s="35">
        <v>39.99</v>
      </c>
      <c r="E42" s="35"/>
      <c r="F42" s="35">
        <f>D42*0.5</f>
        <v>19.995000000000001</v>
      </c>
      <c r="G42" s="35">
        <v>50.08</v>
      </c>
      <c r="H42" s="35"/>
      <c r="I42" s="35">
        <f>G42*0.5</f>
        <v>25.04</v>
      </c>
    </row>
    <row r="43" spans="1:9" ht="15" x14ac:dyDescent="0.25">
      <c r="A43" s="32" t="s">
        <v>104</v>
      </c>
      <c r="B43" s="33" t="s">
        <v>162</v>
      </c>
      <c r="C43" s="34" t="s">
        <v>19</v>
      </c>
      <c r="D43" s="35">
        <v>58.2</v>
      </c>
      <c r="E43" s="35"/>
      <c r="F43" s="35">
        <f>D43*0.5</f>
        <v>29.1</v>
      </c>
      <c r="G43" s="35">
        <v>75.14</v>
      </c>
      <c r="H43" s="35"/>
      <c r="I43" s="35">
        <f>G43*0.5</f>
        <v>37.57</v>
      </c>
    </row>
    <row r="44" spans="1:9" ht="15" x14ac:dyDescent="0.25">
      <c r="A44" s="32" t="s">
        <v>105</v>
      </c>
      <c r="B44" s="33" t="s">
        <v>162</v>
      </c>
      <c r="C44" s="34" t="s">
        <v>20</v>
      </c>
      <c r="D44" s="35">
        <v>39.99</v>
      </c>
      <c r="E44" s="35"/>
      <c r="F44" s="35"/>
      <c r="G44" s="35">
        <v>50.08</v>
      </c>
      <c r="H44" s="35"/>
      <c r="I44" s="35"/>
    </row>
    <row r="45" spans="1:9" ht="15" x14ac:dyDescent="0.25">
      <c r="A45" s="32" t="s">
        <v>106</v>
      </c>
      <c r="B45" s="33" t="s">
        <v>162</v>
      </c>
      <c r="C45" s="34" t="s">
        <v>21</v>
      </c>
      <c r="D45" s="35">
        <v>72.88</v>
      </c>
      <c r="E45" s="35"/>
      <c r="F45" s="35"/>
      <c r="G45" s="35">
        <v>75.069999999999993</v>
      </c>
      <c r="H45" s="35"/>
      <c r="I45" s="35"/>
    </row>
    <row r="46" spans="1:9" ht="15" x14ac:dyDescent="0.25">
      <c r="A46" s="32" t="s">
        <v>308</v>
      </c>
      <c r="B46" s="33" t="s">
        <v>159</v>
      </c>
      <c r="C46" s="34" t="s">
        <v>22</v>
      </c>
      <c r="D46" s="35">
        <v>12000</v>
      </c>
      <c r="E46" s="35"/>
      <c r="F46" s="35"/>
      <c r="G46" s="35">
        <v>12000</v>
      </c>
      <c r="H46" s="35"/>
      <c r="I46" s="35"/>
    </row>
    <row r="47" spans="1:9" ht="15" x14ac:dyDescent="0.25">
      <c r="A47" s="32" t="s">
        <v>309</v>
      </c>
      <c r="B47" s="33" t="s">
        <v>159</v>
      </c>
      <c r="C47" s="34" t="s">
        <v>23</v>
      </c>
      <c r="D47" s="35">
        <v>12000</v>
      </c>
      <c r="E47" s="35"/>
      <c r="F47" s="35"/>
      <c r="G47" s="35">
        <v>12000</v>
      </c>
      <c r="H47" s="35"/>
      <c r="I47" s="35"/>
    </row>
    <row r="48" spans="1:9" ht="15" x14ac:dyDescent="0.25">
      <c r="A48" s="32" t="s">
        <v>289</v>
      </c>
      <c r="B48" s="33" t="s">
        <v>160</v>
      </c>
      <c r="C48" s="34" t="s">
        <v>24</v>
      </c>
      <c r="D48" s="35">
        <v>474.23</v>
      </c>
      <c r="E48" s="35"/>
      <c r="F48" s="35"/>
      <c r="G48" s="35">
        <v>538.54</v>
      </c>
      <c r="H48" s="35"/>
      <c r="I48" s="35"/>
    </row>
    <row r="49" spans="1:9" ht="15" x14ac:dyDescent="0.25">
      <c r="A49" s="32" t="s">
        <v>290</v>
      </c>
      <c r="B49" s="33" t="s">
        <v>160</v>
      </c>
      <c r="C49" s="34" t="s">
        <v>25</v>
      </c>
      <c r="D49" s="35">
        <v>474.23</v>
      </c>
      <c r="E49" s="35"/>
      <c r="F49" s="35"/>
      <c r="G49" s="35">
        <v>538.54</v>
      </c>
      <c r="H49" s="35"/>
      <c r="I49" s="35"/>
    </row>
    <row r="50" spans="1:9" ht="15" x14ac:dyDescent="0.25">
      <c r="A50" s="32" t="s">
        <v>107</v>
      </c>
      <c r="B50" s="33" t="s">
        <v>160</v>
      </c>
      <c r="C50" s="34" t="s">
        <v>26</v>
      </c>
      <c r="D50" s="35">
        <v>655.37</v>
      </c>
      <c r="E50" s="35"/>
      <c r="F50" s="35"/>
      <c r="G50" s="35">
        <v>744.24</v>
      </c>
      <c r="H50" s="35"/>
      <c r="I50" s="35"/>
    </row>
    <row r="51" spans="1:9" ht="15" x14ac:dyDescent="0.25">
      <c r="A51" s="32" t="s">
        <v>108</v>
      </c>
      <c r="B51" s="33" t="s">
        <v>160</v>
      </c>
      <c r="C51" s="34" t="s">
        <v>27</v>
      </c>
      <c r="D51" s="35">
        <v>655.37</v>
      </c>
      <c r="E51" s="35"/>
      <c r="F51" s="35"/>
      <c r="G51" s="35">
        <v>744.24</v>
      </c>
      <c r="H51" s="35"/>
      <c r="I51" s="35"/>
    </row>
    <row r="52" spans="1:9" ht="15" x14ac:dyDescent="0.25">
      <c r="A52" s="32" t="s">
        <v>109</v>
      </c>
      <c r="B52" s="33" t="s">
        <v>160</v>
      </c>
      <c r="C52" s="34" t="s">
        <v>28</v>
      </c>
      <c r="D52" s="35">
        <v>1966.12</v>
      </c>
      <c r="E52" s="35"/>
      <c r="F52" s="35"/>
      <c r="G52" s="35">
        <v>2232.7199999999998</v>
      </c>
      <c r="H52" s="35"/>
      <c r="I52" s="35"/>
    </row>
    <row r="53" spans="1:9" ht="15" x14ac:dyDescent="0.25">
      <c r="A53" s="32" t="s">
        <v>110</v>
      </c>
      <c r="B53" s="33" t="s">
        <v>160</v>
      </c>
      <c r="C53" s="34" t="s">
        <v>29</v>
      </c>
      <c r="D53" s="35">
        <v>1966.12</v>
      </c>
      <c r="E53" s="35"/>
      <c r="F53" s="35"/>
      <c r="G53" s="35">
        <v>2232.7199999999998</v>
      </c>
      <c r="H53" s="35"/>
      <c r="I53" s="35"/>
    </row>
    <row r="54" spans="1:9" ht="15" x14ac:dyDescent="0.25">
      <c r="A54" s="32" t="s">
        <v>111</v>
      </c>
      <c r="B54" s="33" t="s">
        <v>160</v>
      </c>
      <c r="C54" s="34" t="s">
        <v>30</v>
      </c>
      <c r="D54" s="35">
        <v>1310.74</v>
      </c>
      <c r="E54" s="35"/>
      <c r="F54" s="35"/>
      <c r="G54" s="35">
        <v>1488.48</v>
      </c>
      <c r="H54" s="35"/>
      <c r="I54" s="35"/>
    </row>
    <row r="55" spans="1:9" ht="15" x14ac:dyDescent="0.25">
      <c r="A55" s="32" t="s">
        <v>112</v>
      </c>
      <c r="B55" s="33" t="s">
        <v>160</v>
      </c>
      <c r="C55" s="34" t="s">
        <v>31</v>
      </c>
      <c r="D55" s="35">
        <v>1310.74</v>
      </c>
      <c r="E55" s="35"/>
      <c r="F55" s="35"/>
      <c r="G55" s="35">
        <v>1488.48</v>
      </c>
      <c r="H55" s="35"/>
      <c r="I55" s="35"/>
    </row>
    <row r="56" spans="1:9" ht="15" x14ac:dyDescent="0.25">
      <c r="A56" s="36" t="s">
        <v>291</v>
      </c>
      <c r="B56" s="37" t="s">
        <v>164</v>
      </c>
      <c r="C56" s="38" t="s">
        <v>394</v>
      </c>
      <c r="D56" s="39">
        <v>603.89</v>
      </c>
      <c r="E56" s="39">
        <f>D56*0.8</f>
        <v>483.11200000000002</v>
      </c>
      <c r="F56" s="39"/>
      <c r="G56" s="39">
        <v>692.74</v>
      </c>
      <c r="H56" s="39">
        <f>G56*0.8</f>
        <v>554.19200000000001</v>
      </c>
      <c r="I56" s="35"/>
    </row>
    <row r="57" spans="1:9" ht="15" x14ac:dyDescent="0.25">
      <c r="A57" s="32" t="s">
        <v>292</v>
      </c>
      <c r="B57" s="33" t="s">
        <v>164</v>
      </c>
      <c r="C57" s="34" t="s">
        <v>32</v>
      </c>
      <c r="D57" s="35">
        <v>603.89</v>
      </c>
      <c r="E57" s="35">
        <f>D57*0.8</f>
        <v>483.11200000000002</v>
      </c>
      <c r="F57" s="35"/>
      <c r="G57" s="35">
        <v>692.74</v>
      </c>
      <c r="H57" s="35">
        <f>G57*0.8</f>
        <v>554.19200000000001</v>
      </c>
      <c r="I57" s="35"/>
    </row>
    <row r="58" spans="1:9" ht="15" x14ac:dyDescent="0.25">
      <c r="A58" s="32" t="s">
        <v>113</v>
      </c>
      <c r="B58" s="33" t="s">
        <v>162</v>
      </c>
      <c r="C58" s="34" t="s">
        <v>33</v>
      </c>
      <c r="D58" s="35">
        <v>81.92</v>
      </c>
      <c r="E58" s="35"/>
      <c r="F58" s="35"/>
      <c r="G58" s="35">
        <v>93.03</v>
      </c>
      <c r="H58" s="35"/>
      <c r="I58" s="35"/>
    </row>
    <row r="59" spans="1:9" ht="15" x14ac:dyDescent="0.25">
      <c r="A59" s="32" t="s">
        <v>114</v>
      </c>
      <c r="B59" s="33" t="s">
        <v>162</v>
      </c>
      <c r="C59" s="34" t="s">
        <v>34</v>
      </c>
      <c r="D59" s="35">
        <v>81.92</v>
      </c>
      <c r="E59" s="35"/>
      <c r="F59" s="35"/>
      <c r="G59" s="35">
        <v>93.03</v>
      </c>
      <c r="H59" s="35"/>
      <c r="I59" s="35"/>
    </row>
    <row r="60" spans="1:9" ht="15" x14ac:dyDescent="0.25">
      <c r="A60" s="36" t="s">
        <v>293</v>
      </c>
      <c r="B60" s="37" t="s">
        <v>162</v>
      </c>
      <c r="C60" s="38" t="s">
        <v>395</v>
      </c>
      <c r="D60" s="39">
        <v>63.53</v>
      </c>
      <c r="E60" s="39">
        <f>D60*0.8</f>
        <v>50.824000000000005</v>
      </c>
      <c r="F60" s="39"/>
      <c r="G60" s="39">
        <v>72.150000000000006</v>
      </c>
      <c r="H60" s="39">
        <f>G60*0.8</f>
        <v>57.720000000000006</v>
      </c>
      <c r="I60" s="35"/>
    </row>
    <row r="61" spans="1:9" ht="15" x14ac:dyDescent="0.25">
      <c r="A61" s="32" t="s">
        <v>294</v>
      </c>
      <c r="B61" s="33" t="s">
        <v>162</v>
      </c>
      <c r="C61" s="34" t="s">
        <v>35</v>
      </c>
      <c r="D61" s="35">
        <v>63.53</v>
      </c>
      <c r="E61" s="35">
        <f t="shared" ref="E61" si="4">D61*0.8</f>
        <v>50.824000000000005</v>
      </c>
      <c r="F61" s="35"/>
      <c r="G61" s="35">
        <v>72.150000000000006</v>
      </c>
      <c r="H61" s="35">
        <f t="shared" ref="H61" si="5">G61*0.8</f>
        <v>57.720000000000006</v>
      </c>
      <c r="I61" s="35"/>
    </row>
    <row r="62" spans="1:9" ht="15" x14ac:dyDescent="0.25">
      <c r="A62" s="32" t="s">
        <v>115</v>
      </c>
      <c r="B62" s="33" t="s">
        <v>160</v>
      </c>
      <c r="C62" s="34" t="s">
        <v>36</v>
      </c>
      <c r="D62" s="35">
        <v>399.92</v>
      </c>
      <c r="E62" s="35"/>
      <c r="F62" s="35"/>
      <c r="G62" s="35">
        <v>430.86</v>
      </c>
      <c r="H62" s="35"/>
      <c r="I62" s="35"/>
    </row>
    <row r="63" spans="1:9" ht="15" x14ac:dyDescent="0.25">
      <c r="A63" s="32" t="s">
        <v>116</v>
      </c>
      <c r="B63" s="33" t="s">
        <v>160</v>
      </c>
      <c r="C63" s="34" t="s">
        <v>37</v>
      </c>
      <c r="D63" s="35">
        <v>399.92</v>
      </c>
      <c r="E63" s="35"/>
      <c r="F63" s="35"/>
      <c r="G63" s="35">
        <v>430.86</v>
      </c>
      <c r="H63" s="35"/>
      <c r="I63" s="35"/>
    </row>
    <row r="64" spans="1:9" ht="15" x14ac:dyDescent="0.25">
      <c r="A64" s="32" t="s">
        <v>117</v>
      </c>
      <c r="B64" s="33" t="s">
        <v>160</v>
      </c>
      <c r="C64" s="34" t="s">
        <v>38</v>
      </c>
      <c r="D64" s="35">
        <v>399.92</v>
      </c>
      <c r="E64" s="35"/>
      <c r="F64" s="35"/>
      <c r="G64" s="35">
        <v>430.86</v>
      </c>
      <c r="H64" s="35"/>
      <c r="I64" s="35"/>
    </row>
    <row r="65" spans="1:9" ht="15" x14ac:dyDescent="0.25">
      <c r="A65" s="32" t="s">
        <v>118</v>
      </c>
      <c r="B65" s="33" t="s">
        <v>159</v>
      </c>
      <c r="C65" s="34" t="s">
        <v>39</v>
      </c>
      <c r="D65" s="35">
        <v>15000</v>
      </c>
      <c r="E65" s="35"/>
      <c r="F65" s="35"/>
      <c r="G65" s="35">
        <v>15000</v>
      </c>
      <c r="H65" s="35"/>
      <c r="I65" s="35"/>
    </row>
    <row r="66" spans="1:9" ht="15" x14ac:dyDescent="0.25">
      <c r="A66" s="32" t="s">
        <v>119</v>
      </c>
      <c r="B66" s="33" t="s">
        <v>159</v>
      </c>
      <c r="C66" s="34" t="s">
        <v>40</v>
      </c>
      <c r="D66" s="35">
        <v>15000</v>
      </c>
      <c r="E66" s="35"/>
      <c r="F66" s="35"/>
      <c r="G66" s="35">
        <v>15000</v>
      </c>
      <c r="H66" s="35"/>
      <c r="I66" s="35"/>
    </row>
    <row r="67" spans="1:9" ht="15" x14ac:dyDescent="0.25">
      <c r="A67" s="32" t="s">
        <v>120</v>
      </c>
      <c r="B67" s="33" t="s">
        <v>159</v>
      </c>
      <c r="C67" s="34" t="s">
        <v>41</v>
      </c>
      <c r="D67" s="35">
        <v>15000</v>
      </c>
      <c r="E67" s="35"/>
      <c r="F67" s="35"/>
      <c r="G67" s="35">
        <v>15000</v>
      </c>
      <c r="H67" s="35"/>
      <c r="I67" s="35"/>
    </row>
    <row r="68" spans="1:9" ht="15" x14ac:dyDescent="0.25">
      <c r="A68" s="32" t="s">
        <v>121</v>
      </c>
      <c r="B68" s="33" t="s">
        <v>162</v>
      </c>
      <c r="C68" s="34" t="s">
        <v>42</v>
      </c>
      <c r="D68" s="35">
        <v>52.39</v>
      </c>
      <c r="E68" s="35"/>
      <c r="F68" s="35"/>
      <c r="G68" s="35">
        <v>52.39</v>
      </c>
      <c r="H68" s="35"/>
      <c r="I68" s="35"/>
    </row>
    <row r="69" spans="1:9" ht="15" x14ac:dyDescent="0.25">
      <c r="A69" s="32" t="s">
        <v>122</v>
      </c>
      <c r="B69" s="33" t="s">
        <v>162</v>
      </c>
      <c r="C69" s="34" t="s">
        <v>43</v>
      </c>
      <c r="D69" s="35">
        <v>52.39</v>
      </c>
      <c r="E69" s="35"/>
      <c r="F69" s="35"/>
      <c r="G69" s="35">
        <v>52.39</v>
      </c>
      <c r="H69" s="35"/>
      <c r="I69" s="35"/>
    </row>
    <row r="70" spans="1:9" ht="15" x14ac:dyDescent="0.25">
      <c r="A70" s="32" t="s">
        <v>123</v>
      </c>
      <c r="B70" s="33" t="s">
        <v>162</v>
      </c>
      <c r="C70" s="34" t="s">
        <v>44</v>
      </c>
      <c r="D70" s="35">
        <v>52.39</v>
      </c>
      <c r="E70" s="35"/>
      <c r="F70" s="35"/>
      <c r="G70" s="35">
        <v>52.39</v>
      </c>
      <c r="H70" s="35"/>
      <c r="I70" s="35"/>
    </row>
    <row r="71" spans="1:9" ht="15" x14ac:dyDescent="0.25">
      <c r="A71" s="32" t="s">
        <v>124</v>
      </c>
      <c r="B71" s="33" t="s">
        <v>159</v>
      </c>
      <c r="C71" s="34" t="s">
        <v>45</v>
      </c>
      <c r="D71" s="35">
        <v>500</v>
      </c>
      <c r="E71" s="35"/>
      <c r="F71" s="35"/>
      <c r="G71" s="35">
        <v>500</v>
      </c>
      <c r="H71" s="35"/>
      <c r="I71" s="35"/>
    </row>
    <row r="72" spans="1:9" ht="15" x14ac:dyDescent="0.25">
      <c r="A72" s="32" t="s">
        <v>125</v>
      </c>
      <c r="B72" s="33" t="s">
        <v>159</v>
      </c>
      <c r="C72" s="34" t="s">
        <v>46</v>
      </c>
      <c r="D72" s="35">
        <v>500</v>
      </c>
      <c r="E72" s="35"/>
      <c r="F72" s="35"/>
      <c r="G72" s="35">
        <v>500</v>
      </c>
      <c r="H72" s="35"/>
      <c r="I72" s="35"/>
    </row>
    <row r="73" spans="1:9" ht="15" x14ac:dyDescent="0.25">
      <c r="A73" s="32" t="s">
        <v>126</v>
      </c>
      <c r="B73" s="33" t="s">
        <v>159</v>
      </c>
      <c r="C73" s="34" t="s">
        <v>47</v>
      </c>
      <c r="D73" s="35">
        <v>500</v>
      </c>
      <c r="E73" s="35"/>
      <c r="F73" s="35"/>
      <c r="G73" s="35">
        <v>500</v>
      </c>
      <c r="H73" s="35"/>
      <c r="I73" s="35"/>
    </row>
    <row r="74" spans="1:9" ht="15" x14ac:dyDescent="0.25">
      <c r="A74" s="32" t="s">
        <v>127</v>
      </c>
      <c r="B74" s="33" t="s">
        <v>162</v>
      </c>
      <c r="C74" s="34" t="s">
        <v>48</v>
      </c>
      <c r="D74" s="35">
        <v>57.21</v>
      </c>
      <c r="E74" s="35"/>
      <c r="F74" s="35"/>
      <c r="G74" s="35">
        <v>64.97</v>
      </c>
      <c r="H74" s="35"/>
      <c r="I74" s="35"/>
    </row>
    <row r="75" spans="1:9" ht="15" x14ac:dyDescent="0.25">
      <c r="A75" s="32" t="s">
        <v>128</v>
      </c>
      <c r="B75" s="33" t="s">
        <v>162</v>
      </c>
      <c r="C75" s="34" t="s">
        <v>49</v>
      </c>
      <c r="D75" s="35">
        <v>57.21</v>
      </c>
      <c r="E75" s="35"/>
      <c r="F75" s="35"/>
      <c r="G75" s="35">
        <v>64.97</v>
      </c>
      <c r="H75" s="35"/>
      <c r="I75" s="35"/>
    </row>
    <row r="76" spans="1:9" ht="15" x14ac:dyDescent="0.25">
      <c r="A76" s="32" t="s">
        <v>129</v>
      </c>
      <c r="B76" s="33" t="s">
        <v>162</v>
      </c>
      <c r="C76" s="34" t="s">
        <v>50</v>
      </c>
      <c r="D76" s="35">
        <v>57.21</v>
      </c>
      <c r="E76" s="35"/>
      <c r="F76" s="35"/>
      <c r="G76" s="35">
        <v>64.97</v>
      </c>
      <c r="H76" s="35"/>
      <c r="I76" s="35"/>
    </row>
    <row r="77" spans="1:9" ht="15" x14ac:dyDescent="0.25">
      <c r="A77" s="32" t="s">
        <v>295</v>
      </c>
      <c r="B77" s="33" t="s">
        <v>161</v>
      </c>
      <c r="C77" s="34" t="s">
        <v>51</v>
      </c>
      <c r="D77" s="35">
        <v>21.68</v>
      </c>
      <c r="E77" s="35"/>
      <c r="F77" s="35">
        <f>D77*0.5</f>
        <v>10.84</v>
      </c>
      <c r="G77" s="35">
        <v>23.22</v>
      </c>
      <c r="H77" s="35"/>
      <c r="I77" s="35">
        <f>G77*0.5</f>
        <v>11.61</v>
      </c>
    </row>
    <row r="78" spans="1:9" ht="15" x14ac:dyDescent="0.25">
      <c r="A78" s="32" t="s">
        <v>296</v>
      </c>
      <c r="B78" s="33" t="s">
        <v>161</v>
      </c>
      <c r="C78" s="34" t="s">
        <v>52</v>
      </c>
      <c r="D78" s="35">
        <v>21.68</v>
      </c>
      <c r="E78" s="35"/>
      <c r="F78" s="35">
        <f t="shared" ref="F78:F79" si="6">D78*0.5</f>
        <v>10.84</v>
      </c>
      <c r="G78" s="35">
        <v>23.22</v>
      </c>
      <c r="H78" s="35"/>
      <c r="I78" s="35">
        <f t="shared" ref="I78:I79" si="7">G78*0.5</f>
        <v>11.61</v>
      </c>
    </row>
    <row r="79" spans="1:9" ht="15" x14ac:dyDescent="0.25">
      <c r="A79" s="32" t="s">
        <v>166</v>
      </c>
      <c r="B79" s="33" t="s">
        <v>161</v>
      </c>
      <c r="C79" s="34" t="s">
        <v>167</v>
      </c>
      <c r="D79" s="35">
        <v>21.68</v>
      </c>
      <c r="E79" s="35"/>
      <c r="F79" s="35">
        <f t="shared" si="6"/>
        <v>10.84</v>
      </c>
      <c r="G79" s="35">
        <v>23.22</v>
      </c>
      <c r="H79" s="35"/>
      <c r="I79" s="35">
        <f t="shared" si="7"/>
        <v>11.61</v>
      </c>
    </row>
    <row r="80" spans="1:9" ht="15" x14ac:dyDescent="0.25">
      <c r="A80" s="12" t="s">
        <v>211</v>
      </c>
      <c r="B80" s="33" t="s">
        <v>161</v>
      </c>
      <c r="C80" s="34" t="s">
        <v>216</v>
      </c>
      <c r="D80" s="35">
        <v>15.31</v>
      </c>
      <c r="E80" s="35"/>
      <c r="F80" s="35"/>
      <c r="G80" s="35">
        <v>16.170000000000002</v>
      </c>
      <c r="H80" s="35"/>
      <c r="I80" s="35"/>
    </row>
    <row r="81" spans="1:9" ht="15" x14ac:dyDescent="0.25">
      <c r="A81" s="12" t="s">
        <v>212</v>
      </c>
      <c r="B81" s="33" t="s">
        <v>161</v>
      </c>
      <c r="C81" s="34" t="s">
        <v>216</v>
      </c>
      <c r="D81" s="35">
        <v>15.31</v>
      </c>
      <c r="E81" s="35"/>
      <c r="F81" s="35"/>
      <c r="G81" s="35">
        <v>16.170000000000002</v>
      </c>
      <c r="H81" s="35"/>
      <c r="I81" s="35"/>
    </row>
    <row r="82" spans="1:9" ht="15" x14ac:dyDescent="0.25">
      <c r="A82" s="12" t="s">
        <v>212</v>
      </c>
      <c r="B82" s="33" t="s">
        <v>161</v>
      </c>
      <c r="C82" s="34" t="s">
        <v>216</v>
      </c>
      <c r="D82" s="35">
        <v>15.31</v>
      </c>
      <c r="E82" s="35"/>
      <c r="F82" s="35"/>
      <c r="G82" s="35">
        <v>16.170000000000002</v>
      </c>
      <c r="H82" s="35"/>
      <c r="I82" s="35"/>
    </row>
    <row r="83" spans="1:9" ht="15" x14ac:dyDescent="0.25">
      <c r="A83" s="32" t="s">
        <v>297</v>
      </c>
      <c r="B83" s="33" t="s">
        <v>161</v>
      </c>
      <c r="C83" s="34" t="s">
        <v>53</v>
      </c>
      <c r="D83" s="35">
        <v>18.13</v>
      </c>
      <c r="E83" s="35"/>
      <c r="F83" s="35">
        <f>D83*0.5</f>
        <v>9.0649999999999995</v>
      </c>
      <c r="G83" s="35">
        <v>19.440000000000001</v>
      </c>
      <c r="H83" s="35"/>
      <c r="I83" s="35">
        <f>G83*0.5</f>
        <v>9.7200000000000006</v>
      </c>
    </row>
    <row r="84" spans="1:9" ht="15" x14ac:dyDescent="0.25">
      <c r="A84" s="32" t="s">
        <v>298</v>
      </c>
      <c r="B84" s="33" t="s">
        <v>161</v>
      </c>
      <c r="C84" s="34" t="s">
        <v>54</v>
      </c>
      <c r="D84" s="35">
        <v>18.13</v>
      </c>
      <c r="E84" s="35"/>
      <c r="F84" s="35">
        <f>D84*0.5</f>
        <v>9.0649999999999995</v>
      </c>
      <c r="G84" s="35">
        <v>19.440000000000001</v>
      </c>
      <c r="H84" s="35"/>
      <c r="I84" s="35">
        <f>G84*0.5</f>
        <v>9.7200000000000006</v>
      </c>
    </row>
    <row r="85" spans="1:9" ht="15" x14ac:dyDescent="0.25">
      <c r="A85" s="32" t="s">
        <v>130</v>
      </c>
      <c r="B85" s="33" t="s">
        <v>161</v>
      </c>
      <c r="C85" s="34" t="s">
        <v>216</v>
      </c>
      <c r="D85" s="35">
        <v>15.29</v>
      </c>
      <c r="E85" s="35"/>
      <c r="F85" s="35"/>
      <c r="G85" s="35">
        <v>15.75</v>
      </c>
      <c r="H85" s="35"/>
      <c r="I85" s="35"/>
    </row>
    <row r="86" spans="1:9" ht="15" x14ac:dyDescent="0.25">
      <c r="A86" s="32" t="s">
        <v>131</v>
      </c>
      <c r="B86" s="33" t="s">
        <v>159</v>
      </c>
      <c r="C86" s="34" t="s">
        <v>216</v>
      </c>
      <c r="D86" s="35">
        <v>396000</v>
      </c>
      <c r="E86" s="35"/>
      <c r="F86" s="35"/>
      <c r="G86" s="35">
        <v>396000</v>
      </c>
      <c r="H86" s="35"/>
      <c r="I86" s="35"/>
    </row>
    <row r="87" spans="1:9" ht="15" x14ac:dyDescent="0.25">
      <c r="A87" s="32" t="s">
        <v>132</v>
      </c>
      <c r="B87" s="33" t="s">
        <v>159</v>
      </c>
      <c r="C87" s="34" t="s">
        <v>55</v>
      </c>
      <c r="D87" s="35">
        <v>500</v>
      </c>
      <c r="E87" s="35"/>
      <c r="F87" s="35"/>
      <c r="G87" s="35">
        <v>500</v>
      </c>
      <c r="H87" s="35"/>
      <c r="I87" s="35"/>
    </row>
    <row r="88" spans="1:9" ht="15" x14ac:dyDescent="0.25">
      <c r="A88" s="32" t="s">
        <v>133</v>
      </c>
      <c r="B88" s="33" t="s">
        <v>159</v>
      </c>
      <c r="C88" s="34" t="s">
        <v>56</v>
      </c>
      <c r="D88" s="35">
        <v>500</v>
      </c>
      <c r="E88" s="35"/>
      <c r="F88" s="35"/>
      <c r="G88" s="35">
        <v>500</v>
      </c>
      <c r="H88" s="35"/>
      <c r="I88" s="35"/>
    </row>
    <row r="89" spans="1:9" ht="15" x14ac:dyDescent="0.25">
      <c r="A89" s="32" t="s">
        <v>134</v>
      </c>
      <c r="B89" s="33" t="s">
        <v>159</v>
      </c>
      <c r="C89" s="34" t="s">
        <v>57</v>
      </c>
      <c r="D89" s="35">
        <v>500</v>
      </c>
      <c r="E89" s="35"/>
      <c r="F89" s="35"/>
      <c r="G89" s="35">
        <v>500</v>
      </c>
      <c r="H89" s="35"/>
      <c r="I89" s="35"/>
    </row>
    <row r="90" spans="1:9" ht="15" x14ac:dyDescent="0.25">
      <c r="A90" s="32" t="s">
        <v>135</v>
      </c>
      <c r="B90" s="33" t="s">
        <v>161</v>
      </c>
      <c r="C90" s="34" t="s">
        <v>396</v>
      </c>
      <c r="D90" s="35">
        <v>8.31</v>
      </c>
      <c r="E90" s="35">
        <f>D90</f>
        <v>8.31</v>
      </c>
      <c r="F90" s="35">
        <f>D90*0.5</f>
        <v>4.1550000000000002</v>
      </c>
      <c r="G90" s="35">
        <v>8.31</v>
      </c>
      <c r="H90" s="35">
        <f>G90</f>
        <v>8.31</v>
      </c>
      <c r="I90" s="35">
        <f>G90*0.5</f>
        <v>4.1550000000000002</v>
      </c>
    </row>
    <row r="91" spans="1:9" ht="15" x14ac:dyDescent="0.25">
      <c r="A91" s="32" t="s">
        <v>136</v>
      </c>
      <c r="B91" s="33" t="s">
        <v>161</v>
      </c>
      <c r="C91" s="34" t="s">
        <v>397</v>
      </c>
      <c r="D91" s="35">
        <v>8.31</v>
      </c>
      <c r="E91" s="35">
        <f t="shared" ref="E91:E95" si="8">D91</f>
        <v>8.31</v>
      </c>
      <c r="F91" s="35">
        <f t="shared" ref="F91:F95" si="9">D91*0.5</f>
        <v>4.1550000000000002</v>
      </c>
      <c r="G91" s="35">
        <v>8.31</v>
      </c>
      <c r="H91" s="35">
        <f t="shared" ref="H91:H95" si="10">G91</f>
        <v>8.31</v>
      </c>
      <c r="I91" s="35">
        <f t="shared" ref="I91:I95" si="11">G91*0.5</f>
        <v>4.1550000000000002</v>
      </c>
    </row>
    <row r="92" spans="1:9" ht="15" x14ac:dyDescent="0.25">
      <c r="A92" s="32" t="s">
        <v>137</v>
      </c>
      <c r="B92" s="33" t="s">
        <v>161</v>
      </c>
      <c r="C92" s="34" t="s">
        <v>398</v>
      </c>
      <c r="D92" s="35">
        <v>8.31</v>
      </c>
      <c r="E92" s="35">
        <f t="shared" si="8"/>
        <v>8.31</v>
      </c>
      <c r="F92" s="35">
        <f t="shared" si="9"/>
        <v>4.1550000000000002</v>
      </c>
      <c r="G92" s="35">
        <v>8.31</v>
      </c>
      <c r="H92" s="35">
        <f t="shared" si="10"/>
        <v>8.31</v>
      </c>
      <c r="I92" s="35">
        <f t="shared" si="11"/>
        <v>4.1550000000000002</v>
      </c>
    </row>
    <row r="93" spans="1:9" ht="15" x14ac:dyDescent="0.25">
      <c r="A93" s="5" t="s">
        <v>465</v>
      </c>
      <c r="B93" s="33" t="s">
        <v>161</v>
      </c>
      <c r="C93" s="34" t="s">
        <v>396</v>
      </c>
      <c r="D93" s="35">
        <v>11.07</v>
      </c>
      <c r="E93" s="35">
        <f>D93</f>
        <v>11.07</v>
      </c>
      <c r="F93" s="35">
        <f>D93*0.5</f>
        <v>5.5350000000000001</v>
      </c>
      <c r="G93" s="35">
        <v>11.07</v>
      </c>
      <c r="H93" s="35">
        <f>G93</f>
        <v>11.07</v>
      </c>
      <c r="I93" s="35">
        <f>G93*0.5</f>
        <v>5.5350000000000001</v>
      </c>
    </row>
    <row r="94" spans="1:9" ht="15" x14ac:dyDescent="0.25">
      <c r="A94" s="5" t="s">
        <v>466</v>
      </c>
      <c r="B94" s="33" t="s">
        <v>161</v>
      </c>
      <c r="C94" s="34" t="s">
        <v>397</v>
      </c>
      <c r="D94" s="35">
        <v>11.07</v>
      </c>
      <c r="E94" s="35">
        <f t="shared" si="8"/>
        <v>11.07</v>
      </c>
      <c r="F94" s="35">
        <f t="shared" si="9"/>
        <v>5.5350000000000001</v>
      </c>
      <c r="G94" s="35">
        <v>11.07</v>
      </c>
      <c r="H94" s="35">
        <f t="shared" si="10"/>
        <v>11.07</v>
      </c>
      <c r="I94" s="35">
        <f t="shared" si="11"/>
        <v>5.5350000000000001</v>
      </c>
    </row>
    <row r="95" spans="1:9" ht="15" x14ac:dyDescent="0.25">
      <c r="A95" s="5" t="s">
        <v>467</v>
      </c>
      <c r="B95" s="33" t="s">
        <v>161</v>
      </c>
      <c r="C95" s="34" t="s">
        <v>398</v>
      </c>
      <c r="D95" s="35">
        <v>11.07</v>
      </c>
      <c r="E95" s="35">
        <f t="shared" si="8"/>
        <v>11.07</v>
      </c>
      <c r="F95" s="35">
        <f t="shared" si="9"/>
        <v>5.5350000000000001</v>
      </c>
      <c r="G95" s="35">
        <v>11.07</v>
      </c>
      <c r="H95" s="35">
        <f t="shared" si="10"/>
        <v>11.07</v>
      </c>
      <c r="I95" s="35">
        <f t="shared" si="11"/>
        <v>5.5350000000000001</v>
      </c>
    </row>
    <row r="96" spans="1:9" ht="15" x14ac:dyDescent="0.25">
      <c r="A96" s="32" t="s">
        <v>138</v>
      </c>
      <c r="B96" s="33" t="s">
        <v>159</v>
      </c>
      <c r="C96" s="34" t="s">
        <v>64</v>
      </c>
      <c r="D96" s="35">
        <v>100000</v>
      </c>
      <c r="E96" s="35"/>
      <c r="F96" s="35"/>
      <c r="G96" s="35">
        <v>100000</v>
      </c>
      <c r="H96" s="35"/>
      <c r="I96" s="35"/>
    </row>
    <row r="97" spans="1:9" ht="15" x14ac:dyDescent="0.25">
      <c r="A97" s="32" t="s">
        <v>139</v>
      </c>
      <c r="B97" s="33" t="s">
        <v>159</v>
      </c>
      <c r="C97" s="34" t="s">
        <v>216</v>
      </c>
      <c r="D97" s="35">
        <v>20000</v>
      </c>
      <c r="E97" s="35"/>
      <c r="F97" s="35"/>
      <c r="G97" s="35">
        <v>20000</v>
      </c>
      <c r="H97" s="35"/>
      <c r="I97" s="35"/>
    </row>
    <row r="98" spans="1:9" ht="15" x14ac:dyDescent="0.25">
      <c r="A98" s="32" t="s">
        <v>168</v>
      </c>
      <c r="B98" s="33" t="s">
        <v>159</v>
      </c>
      <c r="C98" s="34" t="s">
        <v>65</v>
      </c>
      <c r="D98" s="35">
        <v>20000</v>
      </c>
      <c r="E98" s="35"/>
      <c r="F98" s="35"/>
      <c r="G98" s="35">
        <v>20000</v>
      </c>
      <c r="H98" s="35"/>
      <c r="I98" s="35"/>
    </row>
    <row r="99" spans="1:9" ht="15" x14ac:dyDescent="0.25">
      <c r="A99" s="32" t="s">
        <v>299</v>
      </c>
      <c r="B99" s="33" t="s">
        <v>159</v>
      </c>
      <c r="C99" s="34" t="s">
        <v>66</v>
      </c>
      <c r="D99" s="35">
        <v>7248</v>
      </c>
      <c r="E99" s="35"/>
      <c r="F99" s="35"/>
      <c r="G99" s="35">
        <v>7248</v>
      </c>
      <c r="H99" s="35"/>
      <c r="I99" s="35"/>
    </row>
    <row r="100" spans="1:9" ht="15" x14ac:dyDescent="0.25">
      <c r="A100" s="32" t="s">
        <v>300</v>
      </c>
      <c r="B100" s="33" t="s">
        <v>159</v>
      </c>
      <c r="C100" s="34" t="s">
        <v>67</v>
      </c>
      <c r="D100" s="35">
        <v>7248</v>
      </c>
      <c r="E100" s="35"/>
      <c r="F100" s="35"/>
      <c r="G100" s="35">
        <v>7248</v>
      </c>
      <c r="H100" s="35"/>
      <c r="I100" s="35"/>
    </row>
    <row r="101" spans="1:9" ht="15" x14ac:dyDescent="0.25">
      <c r="A101" s="32" t="s">
        <v>301</v>
      </c>
      <c r="B101" s="33" t="s">
        <v>159</v>
      </c>
      <c r="C101" s="34" t="s">
        <v>68</v>
      </c>
      <c r="D101" s="35">
        <v>7248</v>
      </c>
      <c r="E101" s="35"/>
      <c r="F101" s="35"/>
      <c r="G101" s="35">
        <v>7248</v>
      </c>
      <c r="H101" s="35"/>
      <c r="I101" s="35"/>
    </row>
    <row r="102" spans="1:9" ht="15" x14ac:dyDescent="0.25">
      <c r="A102" s="32" t="s">
        <v>302</v>
      </c>
      <c r="B102" s="33" t="s">
        <v>163</v>
      </c>
      <c r="C102" s="34" t="s">
        <v>69</v>
      </c>
      <c r="D102" s="35">
        <v>380.12</v>
      </c>
      <c r="E102" s="35"/>
      <c r="F102" s="35"/>
      <c r="G102" s="35">
        <v>407.81</v>
      </c>
      <c r="H102" s="35"/>
      <c r="I102" s="35"/>
    </row>
    <row r="103" spans="1:9" ht="15" x14ac:dyDescent="0.25">
      <c r="A103" s="32" t="s">
        <v>303</v>
      </c>
      <c r="B103" s="33" t="s">
        <v>163</v>
      </c>
      <c r="C103" s="34" t="s">
        <v>70</v>
      </c>
      <c r="D103" s="35">
        <v>380.12</v>
      </c>
      <c r="E103" s="35"/>
      <c r="F103" s="35"/>
      <c r="G103" s="35">
        <v>407.81</v>
      </c>
      <c r="H103" s="35"/>
      <c r="I103" s="35"/>
    </row>
    <row r="104" spans="1:9" ht="15" x14ac:dyDescent="0.25">
      <c r="A104" s="32" t="s">
        <v>304</v>
      </c>
      <c r="B104" s="33" t="s">
        <v>163</v>
      </c>
      <c r="C104" s="34" t="s">
        <v>71</v>
      </c>
      <c r="D104" s="35">
        <v>380.12</v>
      </c>
      <c r="E104" s="35"/>
      <c r="F104" s="35"/>
      <c r="G104" s="35">
        <v>407.81</v>
      </c>
      <c r="H104" s="35"/>
      <c r="I104" s="35"/>
    </row>
    <row r="105" spans="1:9" ht="15" x14ac:dyDescent="0.25">
      <c r="A105" s="32" t="s">
        <v>305</v>
      </c>
      <c r="B105" s="33" t="s">
        <v>162</v>
      </c>
      <c r="C105" s="34" t="s">
        <v>72</v>
      </c>
      <c r="D105" s="35">
        <v>27.29</v>
      </c>
      <c r="E105" s="35"/>
      <c r="F105" s="35"/>
      <c r="G105" s="35">
        <v>27.37</v>
      </c>
      <c r="H105" s="35"/>
      <c r="I105" s="35"/>
    </row>
    <row r="106" spans="1:9" ht="15" x14ac:dyDescent="0.25">
      <c r="A106" s="32" t="s">
        <v>306</v>
      </c>
      <c r="B106" s="33" t="s">
        <v>162</v>
      </c>
      <c r="C106" s="34" t="s">
        <v>73</v>
      </c>
      <c r="D106" s="35">
        <v>27.29</v>
      </c>
      <c r="E106" s="35"/>
      <c r="F106" s="35"/>
      <c r="G106" s="35">
        <v>27.37</v>
      </c>
      <c r="H106" s="35"/>
      <c r="I106" s="35"/>
    </row>
    <row r="107" spans="1:9" ht="15" x14ac:dyDescent="0.25">
      <c r="A107" s="32" t="s">
        <v>307</v>
      </c>
      <c r="B107" s="33" t="s">
        <v>162</v>
      </c>
      <c r="C107" s="34" t="s">
        <v>74</v>
      </c>
      <c r="D107" s="35">
        <v>27.29</v>
      </c>
      <c r="E107" s="35"/>
      <c r="F107" s="35"/>
      <c r="G107" s="35">
        <v>27.37</v>
      </c>
      <c r="H107" s="35"/>
      <c r="I107" s="35"/>
    </row>
    <row r="108" spans="1:9" ht="15" x14ac:dyDescent="0.25">
      <c r="A108" s="32" t="s">
        <v>140</v>
      </c>
      <c r="B108" s="33" t="s">
        <v>164</v>
      </c>
      <c r="C108" s="34" t="s">
        <v>75</v>
      </c>
      <c r="D108" s="35">
        <v>3073.86</v>
      </c>
      <c r="E108" s="35"/>
      <c r="F108" s="35"/>
      <c r="G108" s="35">
        <v>3073.86</v>
      </c>
      <c r="H108" s="35"/>
      <c r="I108" s="35"/>
    </row>
    <row r="109" spans="1:9" ht="15" x14ac:dyDescent="0.25">
      <c r="A109" s="32" t="s">
        <v>141</v>
      </c>
      <c r="B109" s="33" t="s">
        <v>164</v>
      </c>
      <c r="C109" s="34" t="s">
        <v>76</v>
      </c>
      <c r="D109" s="35">
        <v>3528.41</v>
      </c>
      <c r="E109" s="35"/>
      <c r="F109" s="35"/>
      <c r="G109" s="35">
        <v>3528.41</v>
      </c>
      <c r="H109" s="35"/>
      <c r="I109" s="35"/>
    </row>
    <row r="110" spans="1:9" ht="15" x14ac:dyDescent="0.25">
      <c r="A110" s="32" t="s">
        <v>142</v>
      </c>
      <c r="B110" s="33" t="s">
        <v>164</v>
      </c>
      <c r="C110" s="34" t="s">
        <v>77</v>
      </c>
      <c r="D110" s="35">
        <v>4210.2299999999996</v>
      </c>
      <c r="E110" s="35"/>
      <c r="F110" s="35"/>
      <c r="G110" s="35">
        <v>4210.2299999999996</v>
      </c>
      <c r="H110" s="35"/>
      <c r="I110" s="35"/>
    </row>
    <row r="111" spans="1:9" ht="15" x14ac:dyDescent="0.25">
      <c r="A111" s="32" t="s">
        <v>143</v>
      </c>
      <c r="B111" s="33" t="s">
        <v>162</v>
      </c>
      <c r="C111" s="34" t="s">
        <v>216</v>
      </c>
      <c r="D111" s="35">
        <v>40</v>
      </c>
      <c r="E111" s="35"/>
      <c r="F111" s="35"/>
      <c r="G111" s="35">
        <v>40</v>
      </c>
      <c r="H111" s="35"/>
      <c r="I111" s="35"/>
    </row>
    <row r="112" spans="1:9" ht="15" x14ac:dyDescent="0.25">
      <c r="A112" s="32" t="s">
        <v>144</v>
      </c>
      <c r="B112" s="33" t="s">
        <v>162</v>
      </c>
      <c r="C112" s="34" t="s">
        <v>216</v>
      </c>
      <c r="D112" s="35">
        <v>40</v>
      </c>
      <c r="E112" s="35"/>
      <c r="F112" s="35"/>
      <c r="G112" s="35">
        <v>40</v>
      </c>
      <c r="H112" s="35"/>
      <c r="I112" s="35"/>
    </row>
    <row r="113" spans="1:9" ht="15" x14ac:dyDescent="0.25">
      <c r="A113" s="32" t="s">
        <v>145</v>
      </c>
      <c r="B113" s="33" t="s">
        <v>162</v>
      </c>
      <c r="C113" s="34" t="s">
        <v>216</v>
      </c>
      <c r="D113" s="35">
        <v>40</v>
      </c>
      <c r="E113" s="35"/>
      <c r="F113" s="35"/>
      <c r="G113" s="35">
        <v>40</v>
      </c>
      <c r="H113" s="35"/>
      <c r="I113" s="35"/>
    </row>
    <row r="114" spans="1:9" s="13" customFormat="1" ht="15" x14ac:dyDescent="0.25">
      <c r="A114" s="84" t="s">
        <v>456</v>
      </c>
      <c r="B114" s="33" t="s">
        <v>163</v>
      </c>
      <c r="C114" s="34" t="s">
        <v>531</v>
      </c>
      <c r="D114" s="92">
        <v>612.4</v>
      </c>
      <c r="E114" s="92">
        <v>612.4</v>
      </c>
      <c r="F114" s="35">
        <f>E114*0.5</f>
        <v>306.2</v>
      </c>
      <c r="G114" s="35"/>
      <c r="H114" s="35"/>
      <c r="I114" s="35"/>
    </row>
    <row r="115" spans="1:9" s="13" customFormat="1" ht="15" x14ac:dyDescent="0.25">
      <c r="A115" s="84" t="s">
        <v>457</v>
      </c>
      <c r="B115" s="33" t="s">
        <v>163</v>
      </c>
      <c r="C115" s="34" t="s">
        <v>531</v>
      </c>
      <c r="D115" s="92">
        <v>306.42</v>
      </c>
      <c r="E115" s="92">
        <v>306.42</v>
      </c>
      <c r="F115" s="35">
        <f t="shared" ref="F115:F121" si="12">E115*0.5</f>
        <v>153.21</v>
      </c>
      <c r="G115" s="35"/>
      <c r="H115" s="35"/>
      <c r="I115" s="35"/>
    </row>
    <row r="116" spans="1:9" s="13" customFormat="1" ht="15" x14ac:dyDescent="0.25">
      <c r="A116" s="84" t="s">
        <v>458</v>
      </c>
      <c r="B116" s="33" t="s">
        <v>163</v>
      </c>
      <c r="C116" s="34" t="s">
        <v>531</v>
      </c>
      <c r="D116" s="92">
        <v>204.27</v>
      </c>
      <c r="E116" s="92">
        <v>204.27</v>
      </c>
      <c r="F116" s="35">
        <f t="shared" si="12"/>
        <v>102.13500000000001</v>
      </c>
      <c r="G116" s="35"/>
      <c r="H116" s="35"/>
      <c r="I116" s="35"/>
    </row>
    <row r="117" spans="1:9" s="13" customFormat="1" ht="15" x14ac:dyDescent="0.25">
      <c r="A117" s="85" t="s">
        <v>459</v>
      </c>
      <c r="B117" s="33" t="s">
        <v>163</v>
      </c>
      <c r="C117" s="34" t="s">
        <v>531</v>
      </c>
      <c r="D117" s="93">
        <v>244.25</v>
      </c>
      <c r="E117" s="93">
        <v>244.25</v>
      </c>
      <c r="F117" s="35">
        <f t="shared" si="12"/>
        <v>122.125</v>
      </c>
      <c r="G117" s="35"/>
      <c r="H117" s="35"/>
      <c r="I117" s="35"/>
    </row>
    <row r="118" spans="1:9" s="13" customFormat="1" ht="15" x14ac:dyDescent="0.25">
      <c r="A118" s="86" t="s">
        <v>460</v>
      </c>
      <c r="B118" s="33" t="s">
        <v>163</v>
      </c>
      <c r="C118" s="34" t="s">
        <v>531</v>
      </c>
      <c r="D118" s="94">
        <v>364.02</v>
      </c>
      <c r="E118" s="94">
        <v>364.02</v>
      </c>
      <c r="F118" s="35">
        <f t="shared" si="12"/>
        <v>182.01</v>
      </c>
      <c r="G118" s="35"/>
      <c r="H118" s="35"/>
      <c r="I118" s="35"/>
    </row>
    <row r="119" spans="1:9" s="13" customFormat="1" ht="15" x14ac:dyDescent="0.25">
      <c r="A119" s="84" t="s">
        <v>461</v>
      </c>
      <c r="B119" s="33" t="s">
        <v>163</v>
      </c>
      <c r="C119" s="34" t="s">
        <v>531</v>
      </c>
      <c r="D119" s="92">
        <v>181.85</v>
      </c>
      <c r="E119" s="92">
        <v>181.85</v>
      </c>
      <c r="F119" s="35">
        <f t="shared" si="12"/>
        <v>90.924999999999997</v>
      </c>
      <c r="G119" s="35"/>
      <c r="H119" s="35"/>
      <c r="I119" s="35"/>
    </row>
    <row r="120" spans="1:9" s="13" customFormat="1" ht="15" x14ac:dyDescent="0.25">
      <c r="A120" s="84" t="s">
        <v>462</v>
      </c>
      <c r="B120" s="33" t="s">
        <v>163</v>
      </c>
      <c r="C120" s="34" t="s">
        <v>531</v>
      </c>
      <c r="D120" s="92">
        <v>121.24</v>
      </c>
      <c r="E120" s="92">
        <v>121.24</v>
      </c>
      <c r="F120" s="35">
        <f t="shared" si="12"/>
        <v>60.62</v>
      </c>
      <c r="G120" s="35"/>
      <c r="H120" s="35"/>
      <c r="I120" s="35"/>
    </row>
    <row r="121" spans="1:9" s="13" customFormat="1" ht="15.75" thickBot="1" x14ac:dyDescent="0.3">
      <c r="A121" s="87" t="s">
        <v>463</v>
      </c>
      <c r="B121" s="33" t="s">
        <v>163</v>
      </c>
      <c r="C121" s="34" t="s">
        <v>531</v>
      </c>
      <c r="D121" s="95">
        <v>181.85</v>
      </c>
      <c r="E121" s="95">
        <v>181.85</v>
      </c>
      <c r="F121" s="35">
        <f t="shared" si="12"/>
        <v>90.924999999999997</v>
      </c>
      <c r="G121" s="35"/>
      <c r="H121" s="35"/>
      <c r="I121" s="35"/>
    </row>
    <row r="122" spans="1:9" ht="15.75" thickTop="1" x14ac:dyDescent="0.25">
      <c r="A122" s="32" t="s">
        <v>146</v>
      </c>
      <c r="B122" s="33" t="s">
        <v>159</v>
      </c>
      <c r="C122" s="34" t="s">
        <v>78</v>
      </c>
      <c r="D122" s="35">
        <v>5000</v>
      </c>
      <c r="E122" s="35"/>
      <c r="F122" s="35"/>
      <c r="G122" s="35">
        <v>5000</v>
      </c>
      <c r="H122" s="35"/>
      <c r="I122" s="35"/>
    </row>
    <row r="123" spans="1:9" ht="15" x14ac:dyDescent="0.25">
      <c r="A123" s="32" t="s">
        <v>147</v>
      </c>
      <c r="B123" s="33" t="s">
        <v>159</v>
      </c>
      <c r="C123" s="34" t="s">
        <v>79</v>
      </c>
      <c r="D123" s="35">
        <v>7500</v>
      </c>
      <c r="E123" s="35"/>
      <c r="F123" s="35"/>
      <c r="G123" s="35">
        <v>7500</v>
      </c>
      <c r="H123" s="35"/>
      <c r="I123" s="35"/>
    </row>
    <row r="124" spans="1:9" ht="15" x14ac:dyDescent="0.25">
      <c r="A124" s="32" t="s">
        <v>148</v>
      </c>
      <c r="B124" s="33" t="s">
        <v>159</v>
      </c>
      <c r="C124" s="34" t="s">
        <v>80</v>
      </c>
      <c r="D124" s="35">
        <v>7500</v>
      </c>
      <c r="E124" s="35"/>
      <c r="F124" s="35"/>
      <c r="G124" s="35">
        <v>7500</v>
      </c>
      <c r="H124" s="35"/>
      <c r="I124" s="35"/>
    </row>
    <row r="125" spans="1:9" ht="15" x14ac:dyDescent="0.25">
      <c r="A125" s="32" t="s">
        <v>149</v>
      </c>
      <c r="B125" s="33" t="s">
        <v>159</v>
      </c>
      <c r="C125" s="34" t="s">
        <v>81</v>
      </c>
      <c r="D125" s="35">
        <v>7500</v>
      </c>
      <c r="E125" s="35"/>
      <c r="F125" s="35"/>
      <c r="G125" s="35">
        <v>7500</v>
      </c>
      <c r="H125" s="35"/>
      <c r="I125" s="35"/>
    </row>
    <row r="126" spans="1:9" ht="15" x14ac:dyDescent="0.25">
      <c r="A126" s="32" t="s">
        <v>150</v>
      </c>
      <c r="B126" s="33" t="s">
        <v>159</v>
      </c>
      <c r="C126" s="34" t="s">
        <v>82</v>
      </c>
      <c r="D126" s="35">
        <v>15000</v>
      </c>
      <c r="E126" s="35"/>
      <c r="F126" s="35"/>
      <c r="G126" s="35">
        <v>15000</v>
      </c>
      <c r="H126" s="35"/>
      <c r="I126" s="35"/>
    </row>
    <row r="127" spans="1:9" ht="15" x14ac:dyDescent="0.25">
      <c r="A127" s="32" t="s">
        <v>151</v>
      </c>
      <c r="B127" s="33" t="s">
        <v>159</v>
      </c>
      <c r="C127" s="34" t="s">
        <v>83</v>
      </c>
      <c r="D127" s="35">
        <v>15000</v>
      </c>
      <c r="E127" s="35"/>
      <c r="F127" s="35"/>
      <c r="G127" s="35">
        <v>15000</v>
      </c>
      <c r="H127" s="35"/>
      <c r="I127" s="35"/>
    </row>
    <row r="128" spans="1:9" ht="15.75" thickBot="1" x14ac:dyDescent="0.3">
      <c r="A128" s="40" t="s">
        <v>152</v>
      </c>
      <c r="B128" s="41" t="s">
        <v>159</v>
      </c>
      <c r="C128" s="42" t="s">
        <v>84</v>
      </c>
      <c r="D128" s="43">
        <v>15000</v>
      </c>
      <c r="E128" s="43"/>
      <c r="F128" s="43"/>
      <c r="G128" s="43">
        <v>15000</v>
      </c>
      <c r="H128" s="43"/>
      <c r="I128" s="43"/>
    </row>
    <row r="129" spans="1:9" ht="15.75" thickTop="1" x14ac:dyDescent="0.25">
      <c r="A129" s="13"/>
      <c r="B129" s="13"/>
      <c r="C129" s="24"/>
      <c r="D129" s="25"/>
      <c r="E129" s="25"/>
      <c r="F129" s="25"/>
      <c r="G129" s="25"/>
      <c r="H129" s="25"/>
      <c r="I129" s="25"/>
    </row>
    <row r="130" spans="1:9" ht="15" x14ac:dyDescent="0.25">
      <c r="A130" s="13" t="s">
        <v>165</v>
      </c>
      <c r="B130" s="13"/>
      <c r="C130" s="24"/>
      <c r="D130" s="25"/>
      <c r="E130" s="25"/>
      <c r="F130" s="25"/>
      <c r="G130" s="25"/>
      <c r="H130" s="25"/>
      <c r="I130" s="25"/>
    </row>
    <row r="131" spans="1:9" ht="15" x14ac:dyDescent="0.25">
      <c r="A131" s="13"/>
      <c r="B131" s="13"/>
      <c r="C131" s="24"/>
      <c r="D131" s="25"/>
      <c r="E131" s="25"/>
      <c r="F131" s="25"/>
      <c r="G131" s="25"/>
      <c r="H131" s="25"/>
      <c r="I131" s="25"/>
    </row>
    <row r="132" spans="1:9" ht="15" x14ac:dyDescent="0.25">
      <c r="A132" s="13" t="s">
        <v>170</v>
      </c>
      <c r="B132" s="13"/>
      <c r="C132" s="24"/>
      <c r="D132" s="25"/>
      <c r="E132" s="25"/>
      <c r="F132" s="25"/>
      <c r="G132" s="25"/>
      <c r="H132" s="25"/>
      <c r="I132" s="25"/>
    </row>
  </sheetData>
  <pageMargins left="0.7" right="0.7" top="0.75" bottom="0.75" header="0.3" footer="0.3"/>
  <pageSetup orientation="portrait" r:id="rId1"/>
  <headerFooter>
    <oddHeader xml:space="preserve">&amp;C&amp;G
</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83"/>
  <sheetViews>
    <sheetView topLeftCell="A43" workbookViewId="0">
      <selection activeCell="C79" sqref="C79"/>
    </sheetView>
  </sheetViews>
  <sheetFormatPr defaultRowHeight="15" x14ac:dyDescent="0.25"/>
  <cols>
    <col min="1" max="1" width="58.5703125" customWidth="1"/>
    <col min="2" max="2" width="17.7109375" style="98" customWidth="1"/>
    <col min="3" max="3" width="10.140625" style="98" bestFit="1" customWidth="1"/>
    <col min="4" max="4" width="15.140625" customWidth="1"/>
  </cols>
  <sheetData>
    <row r="1" spans="1:4" s="13" customFormat="1" x14ac:dyDescent="0.25">
      <c r="A1" s="13">
        <f>COLUMN(A1)</f>
        <v>1</v>
      </c>
      <c r="B1" s="103">
        <f>COLUMN(B1)</f>
        <v>2</v>
      </c>
      <c r="C1" s="103">
        <f>COLUMN(C1)</f>
        <v>3</v>
      </c>
      <c r="D1" s="13">
        <f>COLUMN(D1)</f>
        <v>4</v>
      </c>
    </row>
    <row r="2" spans="1:4" x14ac:dyDescent="0.25">
      <c r="A2" t="s">
        <v>470</v>
      </c>
      <c r="B2" s="98" t="s">
        <v>468</v>
      </c>
      <c r="C2" s="98" t="s">
        <v>469</v>
      </c>
      <c r="D2" t="s">
        <v>174</v>
      </c>
    </row>
    <row r="3" spans="1:4" x14ac:dyDescent="0.25">
      <c r="A3" s="64" t="s">
        <v>501</v>
      </c>
      <c r="B3" s="98">
        <v>44105</v>
      </c>
      <c r="C3" s="98">
        <v>44196</v>
      </c>
      <c r="D3" s="100">
        <v>8.31</v>
      </c>
    </row>
    <row r="4" spans="1:4" s="13" customFormat="1" x14ac:dyDescent="0.25">
      <c r="A4" s="64" t="s">
        <v>502</v>
      </c>
      <c r="B4" s="98">
        <v>44105</v>
      </c>
      <c r="C4" s="98">
        <v>44196</v>
      </c>
      <c r="D4" s="100">
        <v>4.16</v>
      </c>
    </row>
    <row r="5" spans="1:4" s="13" customFormat="1" x14ac:dyDescent="0.25">
      <c r="A5" s="64" t="s">
        <v>503</v>
      </c>
      <c r="B5" s="98">
        <v>44105</v>
      </c>
      <c r="C5" s="98">
        <v>44196</v>
      </c>
      <c r="D5" s="100">
        <v>8.31</v>
      </c>
    </row>
    <row r="6" spans="1:4" s="13" customFormat="1" x14ac:dyDescent="0.25">
      <c r="A6" s="64" t="s">
        <v>471</v>
      </c>
      <c r="B6" s="98">
        <v>44105</v>
      </c>
      <c r="C6" s="98">
        <v>44196</v>
      </c>
      <c r="D6" s="100">
        <v>8.31</v>
      </c>
    </row>
    <row r="7" spans="1:4" s="13" customFormat="1" x14ac:dyDescent="0.25">
      <c r="A7" s="64" t="s">
        <v>472</v>
      </c>
      <c r="B7" s="98">
        <v>44105</v>
      </c>
      <c r="C7" s="98">
        <v>44196</v>
      </c>
      <c r="D7" s="100">
        <v>4.16</v>
      </c>
    </row>
    <row r="8" spans="1:4" s="13" customFormat="1" x14ac:dyDescent="0.25">
      <c r="A8" s="64" t="s">
        <v>473</v>
      </c>
      <c r="B8" s="98">
        <v>44105</v>
      </c>
      <c r="C8" s="98">
        <v>44196</v>
      </c>
      <c r="D8" s="100">
        <v>8.31</v>
      </c>
    </row>
    <row r="9" spans="1:4" x14ac:dyDescent="0.25">
      <c r="A9" s="64" t="s">
        <v>504</v>
      </c>
      <c r="B9" s="98">
        <v>44105</v>
      </c>
      <c r="C9" s="98">
        <v>44196</v>
      </c>
      <c r="D9" s="100">
        <v>11.07</v>
      </c>
    </row>
    <row r="10" spans="1:4" s="13" customFormat="1" x14ac:dyDescent="0.25">
      <c r="A10" s="64" t="s">
        <v>505</v>
      </c>
      <c r="B10" s="98">
        <v>44105</v>
      </c>
      <c r="C10" s="98">
        <v>44196</v>
      </c>
      <c r="D10" s="100">
        <v>5.54</v>
      </c>
    </row>
    <row r="11" spans="1:4" s="13" customFormat="1" x14ac:dyDescent="0.25">
      <c r="A11" s="64" t="s">
        <v>506</v>
      </c>
      <c r="B11" s="98">
        <v>44105</v>
      </c>
      <c r="C11" s="98">
        <v>44196</v>
      </c>
      <c r="D11" s="100">
        <v>11.07</v>
      </c>
    </row>
    <row r="12" spans="1:4" s="13" customFormat="1" x14ac:dyDescent="0.25">
      <c r="A12" s="83" t="s">
        <v>474</v>
      </c>
      <c r="B12" s="98">
        <v>44105</v>
      </c>
      <c r="C12" s="98">
        <v>44196</v>
      </c>
      <c r="D12" s="100">
        <v>11.07</v>
      </c>
    </row>
    <row r="13" spans="1:4" s="13" customFormat="1" x14ac:dyDescent="0.25">
      <c r="A13" s="83" t="s">
        <v>475</v>
      </c>
      <c r="B13" s="98">
        <v>44105</v>
      </c>
      <c r="C13" s="98">
        <v>44196</v>
      </c>
      <c r="D13" s="100">
        <v>5.54</v>
      </c>
    </row>
    <row r="14" spans="1:4" s="13" customFormat="1" x14ac:dyDescent="0.25">
      <c r="A14" s="83" t="s">
        <v>476</v>
      </c>
      <c r="B14" s="98">
        <v>44105</v>
      </c>
      <c r="C14" s="98">
        <v>44196</v>
      </c>
      <c r="D14" s="100">
        <v>11.07</v>
      </c>
    </row>
    <row r="15" spans="1:4" s="13" customFormat="1" x14ac:dyDescent="0.25">
      <c r="A15" s="64" t="s">
        <v>501</v>
      </c>
      <c r="B15" s="98">
        <v>44197</v>
      </c>
      <c r="C15" s="98">
        <v>44214</v>
      </c>
      <c r="D15" s="100">
        <v>8.6300000000000008</v>
      </c>
    </row>
    <row r="16" spans="1:4" s="13" customFormat="1" x14ac:dyDescent="0.25">
      <c r="A16" s="64" t="s">
        <v>502</v>
      </c>
      <c r="B16" s="98">
        <v>44197</v>
      </c>
      <c r="C16" s="98">
        <v>44214</v>
      </c>
      <c r="D16" s="100">
        <v>4.32</v>
      </c>
    </row>
    <row r="17" spans="1:4" s="13" customFormat="1" x14ac:dyDescent="0.25">
      <c r="A17" s="64" t="s">
        <v>503</v>
      </c>
      <c r="B17" s="98">
        <v>44197</v>
      </c>
      <c r="C17" s="98">
        <v>44214</v>
      </c>
      <c r="D17" s="100">
        <v>8.6300000000000008</v>
      </c>
    </row>
    <row r="18" spans="1:4" s="13" customFormat="1" x14ac:dyDescent="0.25">
      <c r="A18" s="64" t="s">
        <v>471</v>
      </c>
      <c r="B18" s="98">
        <v>44197</v>
      </c>
      <c r="C18" s="98">
        <v>44214</v>
      </c>
      <c r="D18" s="100">
        <v>8.6300000000000008</v>
      </c>
    </row>
    <row r="19" spans="1:4" s="13" customFormat="1" x14ac:dyDescent="0.25">
      <c r="A19" s="64" t="s">
        <v>472</v>
      </c>
      <c r="B19" s="98">
        <v>44197</v>
      </c>
      <c r="C19" s="98">
        <v>44214</v>
      </c>
      <c r="D19" s="100">
        <v>4.32</v>
      </c>
    </row>
    <row r="20" spans="1:4" s="13" customFormat="1" x14ac:dyDescent="0.25">
      <c r="A20" s="64" t="s">
        <v>473</v>
      </c>
      <c r="B20" s="98">
        <v>44197</v>
      </c>
      <c r="C20" s="98">
        <v>44214</v>
      </c>
      <c r="D20" s="100">
        <v>8.6300000000000008</v>
      </c>
    </row>
    <row r="21" spans="1:4" s="13" customFormat="1" x14ac:dyDescent="0.25">
      <c r="A21" s="64" t="s">
        <v>504</v>
      </c>
      <c r="B21" s="98">
        <v>44197</v>
      </c>
      <c r="C21" s="98">
        <v>44214</v>
      </c>
      <c r="D21" s="100">
        <v>11.49</v>
      </c>
    </row>
    <row r="22" spans="1:4" s="13" customFormat="1" x14ac:dyDescent="0.25">
      <c r="A22" s="64" t="s">
        <v>505</v>
      </c>
      <c r="B22" s="98">
        <v>44197</v>
      </c>
      <c r="C22" s="98">
        <v>44214</v>
      </c>
      <c r="D22" s="100">
        <v>5.75</v>
      </c>
    </row>
    <row r="23" spans="1:4" s="13" customFormat="1" x14ac:dyDescent="0.25">
      <c r="A23" s="64" t="s">
        <v>506</v>
      </c>
      <c r="B23" s="98">
        <v>44197</v>
      </c>
      <c r="C23" s="98">
        <v>44214</v>
      </c>
      <c r="D23" s="100">
        <v>11.49</v>
      </c>
    </row>
    <row r="24" spans="1:4" s="13" customFormat="1" x14ac:dyDescent="0.25">
      <c r="A24" s="83" t="s">
        <v>474</v>
      </c>
      <c r="B24" s="98">
        <v>44197</v>
      </c>
      <c r="C24" s="98">
        <v>44214</v>
      </c>
      <c r="D24" s="100">
        <v>11.49</v>
      </c>
    </row>
    <row r="25" spans="1:4" s="13" customFormat="1" x14ac:dyDescent="0.25">
      <c r="A25" s="83" t="s">
        <v>475</v>
      </c>
      <c r="B25" s="98">
        <v>44197</v>
      </c>
      <c r="C25" s="98">
        <v>44214</v>
      </c>
      <c r="D25" s="100">
        <v>5.75</v>
      </c>
    </row>
    <row r="26" spans="1:4" s="13" customFormat="1" x14ac:dyDescent="0.25">
      <c r="A26" s="83" t="s">
        <v>476</v>
      </c>
      <c r="B26" s="98">
        <v>44197</v>
      </c>
      <c r="C26" s="98">
        <v>44214</v>
      </c>
      <c r="D26" s="100">
        <v>11.49</v>
      </c>
    </row>
    <row r="27" spans="1:4" s="13" customFormat="1" x14ac:dyDescent="0.25">
      <c r="A27" s="64" t="s">
        <v>501</v>
      </c>
      <c r="B27" s="98">
        <v>44215</v>
      </c>
      <c r="C27" s="98">
        <v>2958465</v>
      </c>
      <c r="D27" s="100">
        <v>8.6300000000000008</v>
      </c>
    </row>
    <row r="28" spans="1:4" s="13" customFormat="1" x14ac:dyDescent="0.25">
      <c r="A28" s="64" t="s">
        <v>502</v>
      </c>
      <c r="B28" s="98">
        <v>44215</v>
      </c>
      <c r="C28" s="98">
        <v>2958465</v>
      </c>
      <c r="D28" s="100">
        <v>4.32</v>
      </c>
    </row>
    <row r="29" spans="1:4" s="13" customFormat="1" x14ac:dyDescent="0.25">
      <c r="A29" s="64" t="s">
        <v>503</v>
      </c>
      <c r="B29" s="98">
        <v>44215</v>
      </c>
      <c r="C29" s="98">
        <v>2958465</v>
      </c>
      <c r="D29" s="100">
        <v>8.6300000000000008</v>
      </c>
    </row>
    <row r="30" spans="1:4" s="13" customFormat="1" x14ac:dyDescent="0.25">
      <c r="A30" s="64" t="s">
        <v>471</v>
      </c>
      <c r="B30" s="98">
        <v>44215</v>
      </c>
      <c r="C30" s="98">
        <v>2958465</v>
      </c>
      <c r="D30" s="100">
        <v>11.1</v>
      </c>
    </row>
    <row r="31" spans="1:4" s="13" customFormat="1" x14ac:dyDescent="0.25">
      <c r="A31" s="64" t="s">
        <v>472</v>
      </c>
      <c r="B31" s="98">
        <v>44215</v>
      </c>
      <c r="C31" s="98">
        <v>2958465</v>
      </c>
      <c r="D31" s="100">
        <v>5.55</v>
      </c>
    </row>
    <row r="32" spans="1:4" s="13" customFormat="1" x14ac:dyDescent="0.25">
      <c r="A32" s="64" t="s">
        <v>473</v>
      </c>
      <c r="B32" s="98">
        <v>44215</v>
      </c>
      <c r="C32" s="98">
        <v>2958465</v>
      </c>
      <c r="D32" s="100">
        <v>11.1</v>
      </c>
    </row>
    <row r="33" spans="1:4" s="13" customFormat="1" x14ac:dyDescent="0.25">
      <c r="A33" s="64" t="s">
        <v>504</v>
      </c>
      <c r="B33" s="98">
        <v>44215</v>
      </c>
      <c r="C33" s="98">
        <v>2958465</v>
      </c>
      <c r="D33" s="101">
        <v>11.49</v>
      </c>
    </row>
    <row r="34" spans="1:4" s="13" customFormat="1" x14ac:dyDescent="0.25">
      <c r="A34" s="64" t="s">
        <v>505</v>
      </c>
      <c r="B34" s="98">
        <v>44215</v>
      </c>
      <c r="C34" s="98">
        <v>2958465</v>
      </c>
      <c r="D34" s="100">
        <v>5.75</v>
      </c>
    </row>
    <row r="35" spans="1:4" s="13" customFormat="1" x14ac:dyDescent="0.25">
      <c r="A35" s="64" t="s">
        <v>506</v>
      </c>
      <c r="B35" s="98">
        <v>44215</v>
      </c>
      <c r="C35" s="98">
        <v>2958465</v>
      </c>
      <c r="D35" s="100">
        <v>11.49</v>
      </c>
    </row>
    <row r="36" spans="1:4" s="13" customFormat="1" x14ac:dyDescent="0.25">
      <c r="A36" s="64" t="s">
        <v>474</v>
      </c>
      <c r="B36" s="98">
        <v>44215</v>
      </c>
      <c r="C36" s="98">
        <v>2958465</v>
      </c>
      <c r="D36" s="64">
        <v>14.39</v>
      </c>
    </row>
    <row r="37" spans="1:4" s="13" customFormat="1" x14ac:dyDescent="0.25">
      <c r="A37" s="64" t="s">
        <v>475</v>
      </c>
      <c r="B37" s="98">
        <v>44215</v>
      </c>
      <c r="C37" s="98">
        <v>2958465</v>
      </c>
      <c r="D37" s="101">
        <v>7.2</v>
      </c>
    </row>
    <row r="38" spans="1:4" s="13" customFormat="1" x14ac:dyDescent="0.25">
      <c r="A38" s="64" t="s">
        <v>476</v>
      </c>
      <c r="B38" s="98">
        <v>44215</v>
      </c>
      <c r="C38" s="98">
        <v>2958465</v>
      </c>
      <c r="D38" s="102">
        <v>14.39</v>
      </c>
    </row>
    <row r="39" spans="1:4" x14ac:dyDescent="0.25">
      <c r="A39" s="88" t="s">
        <v>507</v>
      </c>
      <c r="B39" s="98">
        <v>44136</v>
      </c>
      <c r="C39" s="98">
        <v>44196</v>
      </c>
      <c r="D39" s="99">
        <v>612.4</v>
      </c>
    </row>
    <row r="40" spans="1:4" s="13" customFormat="1" x14ac:dyDescent="0.25">
      <c r="A40" s="88" t="s">
        <v>508</v>
      </c>
      <c r="B40" s="98">
        <v>44136</v>
      </c>
      <c r="C40" s="98">
        <v>44196</v>
      </c>
      <c r="D40" s="99">
        <v>306.2</v>
      </c>
    </row>
    <row r="41" spans="1:4" s="13" customFormat="1" x14ac:dyDescent="0.25">
      <c r="A41" s="88" t="s">
        <v>509</v>
      </c>
      <c r="B41" s="98">
        <v>44136</v>
      </c>
      <c r="C41" s="98">
        <v>44196</v>
      </c>
      <c r="D41" s="99">
        <v>612.4</v>
      </c>
    </row>
    <row r="42" spans="1:4" x14ac:dyDescent="0.25">
      <c r="A42" s="88" t="s">
        <v>510</v>
      </c>
      <c r="B42" s="98">
        <v>44136</v>
      </c>
      <c r="C42" s="98">
        <v>44196</v>
      </c>
      <c r="D42" s="99">
        <v>306.42</v>
      </c>
    </row>
    <row r="43" spans="1:4" s="13" customFormat="1" x14ac:dyDescent="0.25">
      <c r="A43" s="88" t="s">
        <v>511</v>
      </c>
      <c r="B43" s="98">
        <v>44136</v>
      </c>
      <c r="C43" s="98">
        <v>44196</v>
      </c>
      <c r="D43" s="99">
        <v>153.21</v>
      </c>
    </row>
    <row r="44" spans="1:4" s="13" customFormat="1" x14ac:dyDescent="0.25">
      <c r="A44" s="88" t="s">
        <v>512</v>
      </c>
      <c r="B44" s="98">
        <v>44136</v>
      </c>
      <c r="C44" s="98">
        <v>44196</v>
      </c>
      <c r="D44" s="99">
        <v>306.42</v>
      </c>
    </row>
    <row r="45" spans="1:4" x14ac:dyDescent="0.25">
      <c r="A45" s="88" t="s">
        <v>513</v>
      </c>
      <c r="B45" s="98">
        <v>44136</v>
      </c>
      <c r="C45" s="98">
        <v>44196</v>
      </c>
      <c r="D45" s="99">
        <v>204.27</v>
      </c>
    </row>
    <row r="46" spans="1:4" s="13" customFormat="1" x14ac:dyDescent="0.25">
      <c r="A46" s="88" t="s">
        <v>514</v>
      </c>
      <c r="B46" s="98">
        <v>44136</v>
      </c>
      <c r="C46" s="98">
        <v>44196</v>
      </c>
      <c r="D46" s="99">
        <v>102.14</v>
      </c>
    </row>
    <row r="47" spans="1:4" s="13" customFormat="1" x14ac:dyDescent="0.25">
      <c r="A47" s="88" t="s">
        <v>515</v>
      </c>
      <c r="B47" s="98">
        <v>44136</v>
      </c>
      <c r="C47" s="98">
        <v>44196</v>
      </c>
      <c r="D47" s="99">
        <v>204.27</v>
      </c>
    </row>
    <row r="48" spans="1:4" x14ac:dyDescent="0.25">
      <c r="A48" s="88" t="s">
        <v>516</v>
      </c>
      <c r="B48" s="98">
        <v>44136</v>
      </c>
      <c r="C48" s="98">
        <v>44196</v>
      </c>
      <c r="D48" s="99">
        <v>244.25</v>
      </c>
    </row>
    <row r="49" spans="1:4" s="13" customFormat="1" x14ac:dyDescent="0.25">
      <c r="A49" s="88" t="s">
        <v>517</v>
      </c>
      <c r="B49" s="98">
        <v>44136</v>
      </c>
      <c r="C49" s="98">
        <v>44196</v>
      </c>
      <c r="D49" s="99">
        <v>122.13</v>
      </c>
    </row>
    <row r="50" spans="1:4" s="13" customFormat="1" x14ac:dyDescent="0.25">
      <c r="A50" s="88" t="s">
        <v>518</v>
      </c>
      <c r="B50" s="98">
        <v>44136</v>
      </c>
      <c r="C50" s="98">
        <v>44196</v>
      </c>
      <c r="D50" s="99">
        <v>244.25</v>
      </c>
    </row>
    <row r="51" spans="1:4" x14ac:dyDescent="0.25">
      <c r="A51" s="88" t="s">
        <v>519</v>
      </c>
      <c r="B51" s="98">
        <v>44136</v>
      </c>
      <c r="C51" s="98">
        <v>44196</v>
      </c>
      <c r="D51" s="99">
        <v>364.02</v>
      </c>
    </row>
    <row r="52" spans="1:4" s="13" customFormat="1" x14ac:dyDescent="0.25">
      <c r="A52" s="88" t="s">
        <v>520</v>
      </c>
      <c r="B52" s="98">
        <v>44136</v>
      </c>
      <c r="C52" s="98">
        <v>44196</v>
      </c>
      <c r="D52" s="99">
        <v>182.01</v>
      </c>
    </row>
    <row r="53" spans="1:4" s="13" customFormat="1" x14ac:dyDescent="0.25">
      <c r="A53" s="88" t="s">
        <v>521</v>
      </c>
      <c r="B53" s="98">
        <v>44136</v>
      </c>
      <c r="C53" s="98">
        <v>44196</v>
      </c>
      <c r="D53" s="99">
        <v>364.02</v>
      </c>
    </row>
    <row r="54" spans="1:4" x14ac:dyDescent="0.25">
      <c r="A54" s="88" t="s">
        <v>522</v>
      </c>
      <c r="B54" s="98">
        <v>44136</v>
      </c>
      <c r="C54" s="98">
        <v>44196</v>
      </c>
      <c r="D54" s="99">
        <v>181.85</v>
      </c>
    </row>
    <row r="55" spans="1:4" s="13" customFormat="1" x14ac:dyDescent="0.25">
      <c r="A55" s="88" t="s">
        <v>523</v>
      </c>
      <c r="B55" s="98">
        <v>44136</v>
      </c>
      <c r="C55" s="98">
        <v>44196</v>
      </c>
      <c r="D55" s="99">
        <v>90.93</v>
      </c>
    </row>
    <row r="56" spans="1:4" s="13" customFormat="1" x14ac:dyDescent="0.25">
      <c r="A56" s="88" t="s">
        <v>524</v>
      </c>
      <c r="B56" s="98">
        <v>44136</v>
      </c>
      <c r="C56" s="98">
        <v>44196</v>
      </c>
      <c r="D56" s="99">
        <v>181.85</v>
      </c>
    </row>
    <row r="57" spans="1:4" x14ac:dyDescent="0.25">
      <c r="A57" s="88" t="s">
        <v>525</v>
      </c>
      <c r="B57" s="98">
        <v>44136</v>
      </c>
      <c r="C57" s="98">
        <v>44196</v>
      </c>
      <c r="D57" s="99">
        <v>121.24</v>
      </c>
    </row>
    <row r="58" spans="1:4" s="13" customFormat="1" x14ac:dyDescent="0.25">
      <c r="A58" s="88" t="s">
        <v>526</v>
      </c>
      <c r="B58" s="98">
        <v>44136</v>
      </c>
      <c r="C58" s="98">
        <v>44196</v>
      </c>
      <c r="D58" s="99">
        <v>60.62</v>
      </c>
    </row>
    <row r="59" spans="1:4" s="13" customFormat="1" x14ac:dyDescent="0.25">
      <c r="A59" s="88" t="s">
        <v>527</v>
      </c>
      <c r="B59" s="98">
        <v>44136</v>
      </c>
      <c r="C59" s="98">
        <v>44196</v>
      </c>
      <c r="D59" s="99">
        <v>121.24</v>
      </c>
    </row>
    <row r="60" spans="1:4" x14ac:dyDescent="0.25">
      <c r="A60" s="88" t="s">
        <v>528</v>
      </c>
      <c r="B60" s="98">
        <v>44136</v>
      </c>
      <c r="C60" s="98">
        <v>44196</v>
      </c>
      <c r="D60" s="99">
        <v>181.85</v>
      </c>
    </row>
    <row r="61" spans="1:4" s="13" customFormat="1" x14ac:dyDescent="0.25">
      <c r="A61" s="88" t="s">
        <v>529</v>
      </c>
      <c r="B61" s="98">
        <v>44136</v>
      </c>
      <c r="C61" s="98">
        <v>44196</v>
      </c>
      <c r="D61" s="99">
        <v>90.93</v>
      </c>
    </row>
    <row r="62" spans="1:4" s="13" customFormat="1" x14ac:dyDescent="0.25">
      <c r="A62" s="88" t="s">
        <v>530</v>
      </c>
      <c r="B62" s="98">
        <v>44136</v>
      </c>
      <c r="C62" s="98">
        <v>44196</v>
      </c>
      <c r="D62" s="99">
        <v>181.85</v>
      </c>
    </row>
    <row r="63" spans="1:4" s="13" customFormat="1" x14ac:dyDescent="0.25">
      <c r="A63" s="88" t="s">
        <v>477</v>
      </c>
      <c r="B63" s="98">
        <v>44136</v>
      </c>
      <c r="C63" s="98">
        <v>44196</v>
      </c>
      <c r="D63" s="99">
        <v>612.4</v>
      </c>
    </row>
    <row r="64" spans="1:4" s="13" customFormat="1" x14ac:dyDescent="0.25">
      <c r="A64" s="88" t="s">
        <v>478</v>
      </c>
      <c r="B64" s="98">
        <v>44136</v>
      </c>
      <c r="C64" s="98">
        <v>44196</v>
      </c>
      <c r="D64" s="99">
        <v>306.2</v>
      </c>
    </row>
    <row r="65" spans="1:4" s="13" customFormat="1" x14ac:dyDescent="0.25">
      <c r="A65" s="88" t="s">
        <v>479</v>
      </c>
      <c r="B65" s="98">
        <v>44136</v>
      </c>
      <c r="C65" s="98">
        <v>44196</v>
      </c>
      <c r="D65" s="99">
        <v>612.4</v>
      </c>
    </row>
    <row r="66" spans="1:4" s="13" customFormat="1" x14ac:dyDescent="0.25">
      <c r="A66" s="88" t="s">
        <v>480</v>
      </c>
      <c r="B66" s="98">
        <v>44136</v>
      </c>
      <c r="C66" s="98">
        <v>44196</v>
      </c>
      <c r="D66" s="99">
        <v>306.42</v>
      </c>
    </row>
    <row r="67" spans="1:4" s="13" customFormat="1" x14ac:dyDescent="0.25">
      <c r="A67" s="88" t="s">
        <v>481</v>
      </c>
      <c r="B67" s="98">
        <v>44136</v>
      </c>
      <c r="C67" s="98">
        <v>44196</v>
      </c>
      <c r="D67" s="99">
        <v>153.21</v>
      </c>
    </row>
    <row r="68" spans="1:4" s="13" customFormat="1" x14ac:dyDescent="0.25">
      <c r="A68" s="88" t="s">
        <v>482</v>
      </c>
      <c r="B68" s="98">
        <v>44136</v>
      </c>
      <c r="C68" s="98">
        <v>44196</v>
      </c>
      <c r="D68" s="99">
        <v>306.42</v>
      </c>
    </row>
    <row r="69" spans="1:4" s="13" customFormat="1" ht="15.4" customHeight="1" x14ac:dyDescent="0.25">
      <c r="A69" s="88" t="s">
        <v>483</v>
      </c>
      <c r="B69" s="98">
        <v>44136</v>
      </c>
      <c r="C69" s="98">
        <v>44196</v>
      </c>
      <c r="D69" s="99">
        <v>204.27</v>
      </c>
    </row>
    <row r="70" spans="1:4" s="13" customFormat="1" ht="15.4" customHeight="1" x14ac:dyDescent="0.25">
      <c r="A70" s="88" t="s">
        <v>484</v>
      </c>
      <c r="B70" s="98">
        <v>44136</v>
      </c>
      <c r="C70" s="98">
        <v>44196</v>
      </c>
      <c r="D70" s="99">
        <v>102.14</v>
      </c>
    </row>
    <row r="71" spans="1:4" s="13" customFormat="1" ht="15.4" customHeight="1" x14ac:dyDescent="0.25">
      <c r="A71" s="88" t="s">
        <v>485</v>
      </c>
      <c r="B71" s="98">
        <v>44136</v>
      </c>
      <c r="C71" s="98">
        <v>44196</v>
      </c>
      <c r="D71" s="99">
        <v>204.27</v>
      </c>
    </row>
    <row r="72" spans="1:4" s="13" customFormat="1" x14ac:dyDescent="0.25">
      <c r="A72" s="88" t="s">
        <v>486</v>
      </c>
      <c r="B72" s="98">
        <v>44136</v>
      </c>
      <c r="C72" s="98">
        <v>44196</v>
      </c>
      <c r="D72" s="99">
        <v>244.25</v>
      </c>
    </row>
    <row r="73" spans="1:4" s="13" customFormat="1" x14ac:dyDescent="0.25">
      <c r="A73" s="88" t="s">
        <v>487</v>
      </c>
      <c r="B73" s="98">
        <v>44136</v>
      </c>
      <c r="C73" s="98">
        <v>44196</v>
      </c>
      <c r="D73" s="99">
        <v>122.13</v>
      </c>
    </row>
    <row r="74" spans="1:4" s="13" customFormat="1" x14ac:dyDescent="0.25">
      <c r="A74" s="88" t="s">
        <v>488</v>
      </c>
      <c r="B74" s="98">
        <v>44136</v>
      </c>
      <c r="C74" s="98">
        <v>44196</v>
      </c>
      <c r="D74" s="99">
        <v>244.25</v>
      </c>
    </row>
    <row r="75" spans="1:4" s="13" customFormat="1" x14ac:dyDescent="0.25">
      <c r="A75" s="88" t="s">
        <v>489</v>
      </c>
      <c r="B75" s="98">
        <v>44136</v>
      </c>
      <c r="C75" s="98">
        <v>44196</v>
      </c>
      <c r="D75" s="99">
        <v>364.02</v>
      </c>
    </row>
    <row r="76" spans="1:4" s="13" customFormat="1" x14ac:dyDescent="0.25">
      <c r="A76" s="88" t="s">
        <v>490</v>
      </c>
      <c r="B76" s="98">
        <v>44136</v>
      </c>
      <c r="C76" s="98">
        <v>44196</v>
      </c>
      <c r="D76" s="99">
        <v>182.01</v>
      </c>
    </row>
    <row r="77" spans="1:4" s="13" customFormat="1" x14ac:dyDescent="0.25">
      <c r="A77" s="88" t="s">
        <v>491</v>
      </c>
      <c r="B77" s="98">
        <v>44136</v>
      </c>
      <c r="C77" s="98">
        <v>44196</v>
      </c>
      <c r="D77" s="99">
        <v>364.02</v>
      </c>
    </row>
    <row r="78" spans="1:4" s="13" customFormat="1" x14ac:dyDescent="0.25">
      <c r="A78" s="88" t="s">
        <v>492</v>
      </c>
      <c r="B78" s="98">
        <v>44136</v>
      </c>
      <c r="C78" s="98">
        <v>44196</v>
      </c>
      <c r="D78" s="99">
        <v>181.85</v>
      </c>
    </row>
    <row r="79" spans="1:4" s="13" customFormat="1" x14ac:dyDescent="0.25">
      <c r="A79" s="88" t="s">
        <v>493</v>
      </c>
      <c r="B79" s="98">
        <v>44136</v>
      </c>
      <c r="C79" s="98">
        <v>44196</v>
      </c>
      <c r="D79" s="99">
        <v>90.93</v>
      </c>
    </row>
    <row r="80" spans="1:4" s="13" customFormat="1" x14ac:dyDescent="0.25">
      <c r="A80" s="88" t="s">
        <v>494</v>
      </c>
      <c r="B80" s="98">
        <v>44136</v>
      </c>
      <c r="C80" s="98">
        <v>44196</v>
      </c>
      <c r="D80" s="99">
        <v>181.85</v>
      </c>
    </row>
    <row r="81" spans="1:4" s="13" customFormat="1" x14ac:dyDescent="0.25">
      <c r="A81" s="88" t="s">
        <v>495</v>
      </c>
      <c r="B81" s="98">
        <v>44136</v>
      </c>
      <c r="C81" s="98">
        <v>44196</v>
      </c>
      <c r="D81" s="99">
        <v>121.24</v>
      </c>
    </row>
    <row r="82" spans="1:4" s="13" customFormat="1" x14ac:dyDescent="0.25">
      <c r="A82" s="88" t="s">
        <v>496</v>
      </c>
      <c r="B82" s="98">
        <v>44136</v>
      </c>
      <c r="C82" s="98">
        <v>44196</v>
      </c>
      <c r="D82" s="99">
        <v>60.62</v>
      </c>
    </row>
    <row r="83" spans="1:4" s="13" customFormat="1" x14ac:dyDescent="0.25">
      <c r="A83" s="88" t="s">
        <v>497</v>
      </c>
      <c r="B83" s="98">
        <v>44136</v>
      </c>
      <c r="C83" s="98">
        <v>44196</v>
      </c>
      <c r="D83" s="99">
        <v>121.24</v>
      </c>
    </row>
    <row r="84" spans="1:4" s="13" customFormat="1" x14ac:dyDescent="0.25">
      <c r="A84" s="88" t="s">
        <v>498</v>
      </c>
      <c r="B84" s="98">
        <v>44136</v>
      </c>
      <c r="C84" s="98">
        <v>44196</v>
      </c>
      <c r="D84" s="99">
        <v>181.85</v>
      </c>
    </row>
    <row r="85" spans="1:4" s="13" customFormat="1" x14ac:dyDescent="0.25">
      <c r="A85" s="88" t="s">
        <v>499</v>
      </c>
      <c r="B85" s="98">
        <v>44136</v>
      </c>
      <c r="C85" s="98">
        <v>44196</v>
      </c>
      <c r="D85" s="99">
        <v>90.93</v>
      </c>
    </row>
    <row r="86" spans="1:4" s="13" customFormat="1" x14ac:dyDescent="0.25">
      <c r="A86" s="88" t="s">
        <v>500</v>
      </c>
      <c r="B86" s="98">
        <v>44136</v>
      </c>
      <c r="C86" s="98">
        <v>44196</v>
      </c>
      <c r="D86" s="99">
        <v>181.85</v>
      </c>
    </row>
    <row r="87" spans="1:4" x14ac:dyDescent="0.25">
      <c r="A87" s="88" t="s">
        <v>507</v>
      </c>
      <c r="B87" s="98">
        <v>44197</v>
      </c>
      <c r="C87" s="98">
        <v>44214</v>
      </c>
      <c r="D87" s="99">
        <v>590.17999999999995</v>
      </c>
    </row>
    <row r="88" spans="1:4" s="13" customFormat="1" x14ac:dyDescent="0.25">
      <c r="A88" s="88" t="s">
        <v>508</v>
      </c>
      <c r="B88" s="98">
        <v>44197</v>
      </c>
      <c r="C88" s="98">
        <v>44214</v>
      </c>
      <c r="D88" s="99">
        <v>295.08999999999997</v>
      </c>
    </row>
    <row r="89" spans="1:4" s="13" customFormat="1" x14ac:dyDescent="0.25">
      <c r="A89" s="88" t="s">
        <v>509</v>
      </c>
      <c r="B89" s="98">
        <v>44197</v>
      </c>
      <c r="C89" s="98">
        <v>44214</v>
      </c>
      <c r="D89" s="99">
        <v>590.17999999999995</v>
      </c>
    </row>
    <row r="90" spans="1:4" x14ac:dyDescent="0.25">
      <c r="A90" s="88" t="s">
        <v>510</v>
      </c>
      <c r="B90" s="98">
        <v>44197</v>
      </c>
      <c r="C90" s="98">
        <v>44214</v>
      </c>
      <c r="D90" s="99">
        <v>386.58</v>
      </c>
    </row>
    <row r="91" spans="1:4" s="13" customFormat="1" x14ac:dyDescent="0.25">
      <c r="A91" s="88" t="s">
        <v>511</v>
      </c>
      <c r="B91" s="98">
        <v>44197</v>
      </c>
      <c r="C91" s="98">
        <v>44214</v>
      </c>
      <c r="D91" s="99">
        <v>193.29</v>
      </c>
    </row>
    <row r="92" spans="1:4" s="13" customFormat="1" x14ac:dyDescent="0.25">
      <c r="A92" s="88" t="s">
        <v>512</v>
      </c>
      <c r="B92" s="98">
        <v>44197</v>
      </c>
      <c r="C92" s="98">
        <v>44214</v>
      </c>
      <c r="D92" s="99">
        <v>386.58</v>
      </c>
    </row>
    <row r="93" spans="1:4" x14ac:dyDescent="0.25">
      <c r="A93" s="88" t="s">
        <v>513</v>
      </c>
      <c r="B93" s="98">
        <v>44197</v>
      </c>
      <c r="C93" s="98">
        <v>44214</v>
      </c>
      <c r="D93" s="99">
        <v>317.35000000000002</v>
      </c>
    </row>
    <row r="94" spans="1:4" s="13" customFormat="1" x14ac:dyDescent="0.25">
      <c r="A94" s="88" t="s">
        <v>514</v>
      </c>
      <c r="B94" s="98">
        <v>44197</v>
      </c>
      <c r="C94" s="98">
        <v>44214</v>
      </c>
      <c r="D94" s="99">
        <v>158.68</v>
      </c>
    </row>
    <row r="95" spans="1:4" s="13" customFormat="1" x14ac:dyDescent="0.25">
      <c r="A95" s="88" t="s">
        <v>515</v>
      </c>
      <c r="B95" s="98">
        <v>44197</v>
      </c>
      <c r="C95" s="98">
        <v>44214</v>
      </c>
      <c r="D95" s="99">
        <v>317.35000000000002</v>
      </c>
    </row>
    <row r="96" spans="1:4" x14ac:dyDescent="0.25">
      <c r="A96" s="88" t="s">
        <v>516</v>
      </c>
      <c r="B96" s="98">
        <v>44197</v>
      </c>
      <c r="C96" s="98">
        <v>44214</v>
      </c>
      <c r="D96" s="99">
        <v>435.97</v>
      </c>
    </row>
    <row r="97" spans="1:4" s="13" customFormat="1" x14ac:dyDescent="0.25">
      <c r="A97" s="88" t="s">
        <v>517</v>
      </c>
      <c r="B97" s="98">
        <v>44197</v>
      </c>
      <c r="C97" s="98">
        <v>44214</v>
      </c>
      <c r="D97" s="99">
        <v>217.99</v>
      </c>
    </row>
    <row r="98" spans="1:4" s="13" customFormat="1" x14ac:dyDescent="0.25">
      <c r="A98" s="88" t="s">
        <v>518</v>
      </c>
      <c r="B98" s="98">
        <v>44197</v>
      </c>
      <c r="C98" s="98">
        <v>44214</v>
      </c>
      <c r="D98" s="99">
        <v>435.97</v>
      </c>
    </row>
    <row r="99" spans="1:4" x14ac:dyDescent="0.25">
      <c r="A99" s="88" t="s">
        <v>519</v>
      </c>
      <c r="B99" s="98">
        <v>44197</v>
      </c>
      <c r="C99" s="98">
        <v>44214</v>
      </c>
      <c r="D99" s="99">
        <v>332.04</v>
      </c>
    </row>
    <row r="100" spans="1:4" s="13" customFormat="1" x14ac:dyDescent="0.25">
      <c r="A100" s="88" t="s">
        <v>520</v>
      </c>
      <c r="B100" s="98">
        <v>44197</v>
      </c>
      <c r="C100" s="98">
        <v>44214</v>
      </c>
      <c r="D100" s="99">
        <v>166.02</v>
      </c>
    </row>
    <row r="101" spans="1:4" s="13" customFormat="1" x14ac:dyDescent="0.25">
      <c r="A101" s="88" t="s">
        <v>521</v>
      </c>
      <c r="B101" s="98">
        <v>44197</v>
      </c>
      <c r="C101" s="98">
        <v>44214</v>
      </c>
      <c r="D101" s="99">
        <v>332.04</v>
      </c>
    </row>
    <row r="102" spans="1:4" x14ac:dyDescent="0.25">
      <c r="A102" s="88" t="s">
        <v>522</v>
      </c>
      <c r="B102" s="98">
        <v>44197</v>
      </c>
      <c r="C102" s="98">
        <v>44214</v>
      </c>
      <c r="D102" s="99">
        <v>217.49</v>
      </c>
    </row>
    <row r="103" spans="1:4" s="13" customFormat="1" x14ac:dyDescent="0.25">
      <c r="A103" s="88" t="s">
        <v>523</v>
      </c>
      <c r="B103" s="98">
        <v>44197</v>
      </c>
      <c r="C103" s="98">
        <v>44214</v>
      </c>
      <c r="D103" s="99">
        <v>108.75</v>
      </c>
    </row>
    <row r="104" spans="1:4" s="13" customFormat="1" x14ac:dyDescent="0.25">
      <c r="A104" s="88" t="s">
        <v>524</v>
      </c>
      <c r="B104" s="98">
        <v>44197</v>
      </c>
      <c r="C104" s="98">
        <v>44214</v>
      </c>
      <c r="D104" s="99">
        <v>217.49</v>
      </c>
    </row>
    <row r="105" spans="1:4" x14ac:dyDescent="0.25">
      <c r="A105" s="88" t="s">
        <v>525</v>
      </c>
      <c r="B105" s="98">
        <v>44197</v>
      </c>
      <c r="C105" s="98">
        <v>44214</v>
      </c>
      <c r="D105" s="99">
        <v>178.54</v>
      </c>
    </row>
    <row r="106" spans="1:4" s="13" customFormat="1" x14ac:dyDescent="0.25">
      <c r="A106" s="88" t="s">
        <v>526</v>
      </c>
      <c r="B106" s="98">
        <v>44197</v>
      </c>
      <c r="C106" s="98">
        <v>44214</v>
      </c>
      <c r="D106" s="99">
        <v>89.27</v>
      </c>
    </row>
    <row r="107" spans="1:4" s="13" customFormat="1" x14ac:dyDescent="0.25">
      <c r="A107" s="88" t="s">
        <v>527</v>
      </c>
      <c r="B107" s="98">
        <v>44197</v>
      </c>
      <c r="C107" s="98">
        <v>44214</v>
      </c>
      <c r="D107" s="99">
        <v>178.54</v>
      </c>
    </row>
    <row r="108" spans="1:4" x14ac:dyDescent="0.25">
      <c r="A108" s="88" t="s">
        <v>528</v>
      </c>
      <c r="B108" s="98">
        <v>44197</v>
      </c>
      <c r="C108" s="98">
        <v>44214</v>
      </c>
      <c r="D108" s="99">
        <v>311.39999999999998</v>
      </c>
    </row>
    <row r="109" spans="1:4" s="13" customFormat="1" x14ac:dyDescent="0.25">
      <c r="A109" s="88" t="s">
        <v>529</v>
      </c>
      <c r="B109" s="98">
        <v>44197</v>
      </c>
      <c r="C109" s="98">
        <v>44214</v>
      </c>
      <c r="D109" s="99">
        <v>155.69999999999999</v>
      </c>
    </row>
    <row r="110" spans="1:4" s="13" customFormat="1" x14ac:dyDescent="0.25">
      <c r="A110" s="88" t="s">
        <v>530</v>
      </c>
      <c r="B110" s="98">
        <v>44197</v>
      </c>
      <c r="C110" s="98">
        <v>44214</v>
      </c>
      <c r="D110" s="99">
        <v>311.39999999999998</v>
      </c>
    </row>
    <row r="111" spans="1:4" s="13" customFormat="1" x14ac:dyDescent="0.25">
      <c r="A111" s="88" t="s">
        <v>477</v>
      </c>
      <c r="B111" s="98">
        <v>44197</v>
      </c>
      <c r="C111" s="98">
        <v>44214</v>
      </c>
      <c r="D111" s="99">
        <v>590.17999999999995</v>
      </c>
    </row>
    <row r="112" spans="1:4" s="13" customFormat="1" x14ac:dyDescent="0.25">
      <c r="A112" s="88" t="s">
        <v>478</v>
      </c>
      <c r="B112" s="98">
        <v>44197</v>
      </c>
      <c r="C112" s="98">
        <v>44214</v>
      </c>
      <c r="D112" s="99">
        <v>295.08999999999997</v>
      </c>
    </row>
    <row r="113" spans="1:4" s="13" customFormat="1" x14ac:dyDescent="0.25">
      <c r="A113" s="88" t="s">
        <v>479</v>
      </c>
      <c r="B113" s="98">
        <v>44197</v>
      </c>
      <c r="C113" s="98">
        <v>44214</v>
      </c>
      <c r="D113" s="99">
        <v>590.17999999999995</v>
      </c>
    </row>
    <row r="114" spans="1:4" s="13" customFormat="1" x14ac:dyDescent="0.25">
      <c r="A114" s="88" t="s">
        <v>480</v>
      </c>
      <c r="B114" s="98">
        <v>44197</v>
      </c>
      <c r="C114" s="98">
        <v>44214</v>
      </c>
      <c r="D114" s="99">
        <v>386.58</v>
      </c>
    </row>
    <row r="115" spans="1:4" s="13" customFormat="1" x14ac:dyDescent="0.25">
      <c r="A115" s="88" t="s">
        <v>481</v>
      </c>
      <c r="B115" s="98">
        <v>44197</v>
      </c>
      <c r="C115" s="98">
        <v>44214</v>
      </c>
      <c r="D115" s="99">
        <v>193.29</v>
      </c>
    </row>
    <row r="116" spans="1:4" s="13" customFormat="1" x14ac:dyDescent="0.25">
      <c r="A116" s="88" t="s">
        <v>482</v>
      </c>
      <c r="B116" s="98">
        <v>44197</v>
      </c>
      <c r="C116" s="98">
        <v>44214</v>
      </c>
      <c r="D116" s="99">
        <v>386.58</v>
      </c>
    </row>
    <row r="117" spans="1:4" s="13" customFormat="1" x14ac:dyDescent="0.25">
      <c r="A117" s="88" t="s">
        <v>483</v>
      </c>
      <c r="B117" s="98">
        <v>44197</v>
      </c>
      <c r="C117" s="98">
        <v>44214</v>
      </c>
      <c r="D117" s="99">
        <v>317.35000000000002</v>
      </c>
    </row>
    <row r="118" spans="1:4" s="13" customFormat="1" x14ac:dyDescent="0.25">
      <c r="A118" s="88" t="s">
        <v>484</v>
      </c>
      <c r="B118" s="98">
        <v>44197</v>
      </c>
      <c r="C118" s="98">
        <v>44214</v>
      </c>
      <c r="D118" s="99">
        <v>158.68</v>
      </c>
    </row>
    <row r="119" spans="1:4" s="13" customFormat="1" x14ac:dyDescent="0.25">
      <c r="A119" s="88" t="s">
        <v>485</v>
      </c>
      <c r="B119" s="98">
        <v>44197</v>
      </c>
      <c r="C119" s="98">
        <v>44214</v>
      </c>
      <c r="D119" s="99">
        <v>317.35000000000002</v>
      </c>
    </row>
    <row r="120" spans="1:4" s="13" customFormat="1" x14ac:dyDescent="0.25">
      <c r="A120" s="88" t="s">
        <v>486</v>
      </c>
      <c r="B120" s="98">
        <v>44197</v>
      </c>
      <c r="C120" s="98">
        <v>44214</v>
      </c>
      <c r="D120" s="99">
        <v>435.97</v>
      </c>
    </row>
    <row r="121" spans="1:4" s="13" customFormat="1" x14ac:dyDescent="0.25">
      <c r="A121" s="88" t="s">
        <v>487</v>
      </c>
      <c r="B121" s="98">
        <v>44197</v>
      </c>
      <c r="C121" s="98">
        <v>44214</v>
      </c>
      <c r="D121" s="99">
        <v>217.99</v>
      </c>
    </row>
    <row r="122" spans="1:4" s="13" customFormat="1" x14ac:dyDescent="0.25">
      <c r="A122" s="88" t="s">
        <v>488</v>
      </c>
      <c r="B122" s="98">
        <v>44197</v>
      </c>
      <c r="C122" s="98">
        <v>44214</v>
      </c>
      <c r="D122" s="99">
        <v>435.97</v>
      </c>
    </row>
    <row r="123" spans="1:4" s="13" customFormat="1" x14ac:dyDescent="0.25">
      <c r="A123" s="88" t="s">
        <v>489</v>
      </c>
      <c r="B123" s="98">
        <v>44197</v>
      </c>
      <c r="C123" s="98">
        <v>44214</v>
      </c>
      <c r="D123" s="99">
        <v>332.04</v>
      </c>
    </row>
    <row r="124" spans="1:4" s="13" customFormat="1" x14ac:dyDescent="0.25">
      <c r="A124" s="88" t="s">
        <v>490</v>
      </c>
      <c r="B124" s="98">
        <v>44197</v>
      </c>
      <c r="C124" s="98">
        <v>44214</v>
      </c>
      <c r="D124" s="99">
        <v>166.02</v>
      </c>
    </row>
    <row r="125" spans="1:4" s="13" customFormat="1" x14ac:dyDescent="0.25">
      <c r="A125" s="88" t="s">
        <v>491</v>
      </c>
      <c r="B125" s="98">
        <v>44197</v>
      </c>
      <c r="C125" s="98">
        <v>44214</v>
      </c>
      <c r="D125" s="99">
        <v>332.04</v>
      </c>
    </row>
    <row r="126" spans="1:4" s="13" customFormat="1" x14ac:dyDescent="0.25">
      <c r="A126" s="88" t="s">
        <v>492</v>
      </c>
      <c r="B126" s="98">
        <v>44197</v>
      </c>
      <c r="C126" s="98">
        <v>44214</v>
      </c>
      <c r="D126" s="99">
        <v>217.49</v>
      </c>
    </row>
    <row r="127" spans="1:4" s="13" customFormat="1" x14ac:dyDescent="0.25">
      <c r="A127" s="88" t="s">
        <v>493</v>
      </c>
      <c r="B127" s="98">
        <v>44197</v>
      </c>
      <c r="C127" s="98">
        <v>44214</v>
      </c>
      <c r="D127" s="99">
        <v>108.75</v>
      </c>
    </row>
    <row r="128" spans="1:4" s="13" customFormat="1" x14ac:dyDescent="0.25">
      <c r="A128" s="88" t="s">
        <v>494</v>
      </c>
      <c r="B128" s="98">
        <v>44197</v>
      </c>
      <c r="C128" s="98">
        <v>44214</v>
      </c>
      <c r="D128" s="99">
        <v>217.49</v>
      </c>
    </row>
    <row r="129" spans="1:4" s="13" customFormat="1" x14ac:dyDescent="0.25">
      <c r="A129" s="88" t="s">
        <v>495</v>
      </c>
      <c r="B129" s="98">
        <v>44197</v>
      </c>
      <c r="C129" s="98">
        <v>44214</v>
      </c>
      <c r="D129" s="99">
        <v>178.54</v>
      </c>
    </row>
    <row r="130" spans="1:4" s="13" customFormat="1" x14ac:dyDescent="0.25">
      <c r="A130" s="88" t="s">
        <v>496</v>
      </c>
      <c r="B130" s="98">
        <v>44197</v>
      </c>
      <c r="C130" s="98">
        <v>44214</v>
      </c>
      <c r="D130" s="99">
        <v>89.27</v>
      </c>
    </row>
    <row r="131" spans="1:4" s="13" customFormat="1" x14ac:dyDescent="0.25">
      <c r="A131" s="88" t="s">
        <v>497</v>
      </c>
      <c r="B131" s="98">
        <v>44197</v>
      </c>
      <c r="C131" s="98">
        <v>44214</v>
      </c>
      <c r="D131" s="99">
        <v>178.54</v>
      </c>
    </row>
    <row r="132" spans="1:4" s="13" customFormat="1" x14ac:dyDescent="0.25">
      <c r="A132" s="88" t="s">
        <v>498</v>
      </c>
      <c r="B132" s="98">
        <v>44197</v>
      </c>
      <c r="C132" s="98">
        <v>44214</v>
      </c>
      <c r="D132" s="99">
        <v>311.39999999999998</v>
      </c>
    </row>
    <row r="133" spans="1:4" s="13" customFormat="1" x14ac:dyDescent="0.25">
      <c r="A133" s="88" t="s">
        <v>499</v>
      </c>
      <c r="B133" s="98">
        <v>44197</v>
      </c>
      <c r="C133" s="98">
        <v>44214</v>
      </c>
      <c r="D133" s="99">
        <v>155.69999999999999</v>
      </c>
    </row>
    <row r="134" spans="1:4" s="13" customFormat="1" x14ac:dyDescent="0.25">
      <c r="A134" s="88" t="s">
        <v>500</v>
      </c>
      <c r="B134" s="98">
        <v>44197</v>
      </c>
      <c r="C134" s="98">
        <v>44214</v>
      </c>
      <c r="D134" s="99">
        <v>311.39999999999998</v>
      </c>
    </row>
    <row r="135" spans="1:4" x14ac:dyDescent="0.25">
      <c r="A135" s="88" t="s">
        <v>507</v>
      </c>
      <c r="B135" s="98">
        <v>44215</v>
      </c>
      <c r="C135" s="98">
        <v>2958465</v>
      </c>
      <c r="D135" s="99">
        <v>590.17999999999995</v>
      </c>
    </row>
    <row r="136" spans="1:4" s="13" customFormat="1" x14ac:dyDescent="0.25">
      <c r="A136" s="88" t="s">
        <v>508</v>
      </c>
      <c r="B136" s="98">
        <v>44215</v>
      </c>
      <c r="C136" s="98">
        <v>2958465</v>
      </c>
      <c r="D136" s="99">
        <v>295.08999999999997</v>
      </c>
    </row>
    <row r="137" spans="1:4" s="13" customFormat="1" x14ac:dyDescent="0.25">
      <c r="A137" s="88" t="s">
        <v>509</v>
      </c>
      <c r="B137" s="98">
        <v>44215</v>
      </c>
      <c r="C137" s="98">
        <v>2958465</v>
      </c>
      <c r="D137" s="99">
        <v>590.17999999999995</v>
      </c>
    </row>
    <row r="138" spans="1:4" x14ac:dyDescent="0.25">
      <c r="A138" s="88" t="s">
        <v>510</v>
      </c>
      <c r="B138" s="98">
        <v>44215</v>
      </c>
      <c r="C138" s="98">
        <v>2958465</v>
      </c>
      <c r="D138" s="99">
        <v>386.58</v>
      </c>
    </row>
    <row r="139" spans="1:4" s="13" customFormat="1" x14ac:dyDescent="0.25">
      <c r="A139" s="88" t="s">
        <v>511</v>
      </c>
      <c r="B139" s="98">
        <v>44215</v>
      </c>
      <c r="C139" s="98">
        <v>2958465</v>
      </c>
      <c r="D139" s="99">
        <v>193.29</v>
      </c>
    </row>
    <row r="140" spans="1:4" s="13" customFormat="1" x14ac:dyDescent="0.25">
      <c r="A140" s="88" t="s">
        <v>512</v>
      </c>
      <c r="B140" s="98">
        <v>44215</v>
      </c>
      <c r="C140" s="98">
        <v>2958465</v>
      </c>
      <c r="D140" s="99">
        <v>386.58</v>
      </c>
    </row>
    <row r="141" spans="1:4" x14ac:dyDescent="0.25">
      <c r="A141" s="88" t="s">
        <v>513</v>
      </c>
      <c r="B141" s="98">
        <v>44215</v>
      </c>
      <c r="C141" s="98">
        <v>2958465</v>
      </c>
      <c r="D141" s="99">
        <v>317.35000000000002</v>
      </c>
    </row>
    <row r="142" spans="1:4" s="13" customFormat="1" x14ac:dyDescent="0.25">
      <c r="A142" s="88" t="s">
        <v>514</v>
      </c>
      <c r="B142" s="98">
        <v>44215</v>
      </c>
      <c r="C142" s="98">
        <v>2958465</v>
      </c>
      <c r="D142" s="99">
        <v>158.68</v>
      </c>
    </row>
    <row r="143" spans="1:4" s="13" customFormat="1" x14ac:dyDescent="0.25">
      <c r="A143" s="88" t="s">
        <v>515</v>
      </c>
      <c r="B143" s="98">
        <v>44215</v>
      </c>
      <c r="C143" s="98">
        <v>2958465</v>
      </c>
      <c r="D143" s="99">
        <v>317.35000000000002</v>
      </c>
    </row>
    <row r="144" spans="1:4" x14ac:dyDescent="0.25">
      <c r="A144" s="88" t="s">
        <v>516</v>
      </c>
      <c r="B144" s="98">
        <v>44215</v>
      </c>
      <c r="C144" s="98">
        <v>2958465</v>
      </c>
      <c r="D144" s="99">
        <v>435.97</v>
      </c>
    </row>
    <row r="145" spans="1:4" s="13" customFormat="1" x14ac:dyDescent="0.25">
      <c r="A145" s="88" t="s">
        <v>517</v>
      </c>
      <c r="B145" s="98">
        <v>44215</v>
      </c>
      <c r="C145" s="98">
        <v>2958465</v>
      </c>
      <c r="D145" s="99">
        <v>217.99</v>
      </c>
    </row>
    <row r="146" spans="1:4" s="13" customFormat="1" x14ac:dyDescent="0.25">
      <c r="A146" s="88" t="s">
        <v>518</v>
      </c>
      <c r="B146" s="98">
        <v>44215</v>
      </c>
      <c r="C146" s="98">
        <v>2958465</v>
      </c>
      <c r="D146" s="99">
        <v>435.97</v>
      </c>
    </row>
    <row r="147" spans="1:4" x14ac:dyDescent="0.25">
      <c r="A147" s="88" t="s">
        <v>519</v>
      </c>
      <c r="B147" s="98">
        <v>44215</v>
      </c>
      <c r="C147" s="98">
        <v>2958465</v>
      </c>
      <c r="D147" s="99">
        <v>332.04</v>
      </c>
    </row>
    <row r="148" spans="1:4" s="13" customFormat="1" x14ac:dyDescent="0.25">
      <c r="A148" s="88" t="s">
        <v>520</v>
      </c>
      <c r="B148" s="98">
        <v>44215</v>
      </c>
      <c r="C148" s="98">
        <v>2958465</v>
      </c>
      <c r="D148" s="99">
        <v>166.02</v>
      </c>
    </row>
    <row r="149" spans="1:4" s="13" customFormat="1" x14ac:dyDescent="0.25">
      <c r="A149" s="88" t="s">
        <v>521</v>
      </c>
      <c r="B149" s="98">
        <v>44215</v>
      </c>
      <c r="C149" s="98">
        <v>2958465</v>
      </c>
      <c r="D149" s="99">
        <v>332.04</v>
      </c>
    </row>
    <row r="150" spans="1:4" x14ac:dyDescent="0.25">
      <c r="A150" s="88" t="s">
        <v>522</v>
      </c>
      <c r="B150" s="98">
        <v>44215</v>
      </c>
      <c r="C150" s="98">
        <v>2958465</v>
      </c>
      <c r="D150" s="99">
        <v>217.49</v>
      </c>
    </row>
    <row r="151" spans="1:4" s="13" customFormat="1" x14ac:dyDescent="0.25">
      <c r="A151" s="88" t="s">
        <v>523</v>
      </c>
      <c r="B151" s="98">
        <v>44215</v>
      </c>
      <c r="C151" s="98">
        <v>2958465</v>
      </c>
      <c r="D151" s="99">
        <v>108.75</v>
      </c>
    </row>
    <row r="152" spans="1:4" s="13" customFormat="1" x14ac:dyDescent="0.25">
      <c r="A152" s="88" t="s">
        <v>524</v>
      </c>
      <c r="B152" s="98">
        <v>44215</v>
      </c>
      <c r="C152" s="98">
        <v>2958465</v>
      </c>
      <c r="D152" s="99">
        <v>217.49</v>
      </c>
    </row>
    <row r="153" spans="1:4" x14ac:dyDescent="0.25">
      <c r="A153" s="88" t="s">
        <v>525</v>
      </c>
      <c r="B153" s="98">
        <v>44215</v>
      </c>
      <c r="C153" s="98">
        <v>2958465</v>
      </c>
      <c r="D153" s="99">
        <v>178.54</v>
      </c>
    </row>
    <row r="154" spans="1:4" s="13" customFormat="1" x14ac:dyDescent="0.25">
      <c r="A154" s="88" t="s">
        <v>526</v>
      </c>
      <c r="B154" s="98">
        <v>44215</v>
      </c>
      <c r="C154" s="98">
        <v>2958465</v>
      </c>
      <c r="D154" s="99">
        <v>89.27</v>
      </c>
    </row>
    <row r="155" spans="1:4" s="13" customFormat="1" x14ac:dyDescent="0.25">
      <c r="A155" s="88" t="s">
        <v>527</v>
      </c>
      <c r="B155" s="98">
        <v>44215</v>
      </c>
      <c r="C155" s="98">
        <v>2958465</v>
      </c>
      <c r="D155" s="99">
        <v>178.54</v>
      </c>
    </row>
    <row r="156" spans="1:4" x14ac:dyDescent="0.25">
      <c r="A156" s="88" t="s">
        <v>528</v>
      </c>
      <c r="B156" s="98">
        <v>44215</v>
      </c>
      <c r="C156" s="98">
        <v>2958465</v>
      </c>
      <c r="D156" s="99">
        <v>311.39999999999998</v>
      </c>
    </row>
    <row r="157" spans="1:4" s="13" customFormat="1" x14ac:dyDescent="0.25">
      <c r="A157" s="88" t="s">
        <v>529</v>
      </c>
      <c r="B157" s="98">
        <v>44215</v>
      </c>
      <c r="C157" s="98">
        <v>2958465</v>
      </c>
      <c r="D157" s="99">
        <v>155.69999999999999</v>
      </c>
    </row>
    <row r="158" spans="1:4" s="13" customFormat="1" x14ac:dyDescent="0.25">
      <c r="A158" s="88" t="s">
        <v>530</v>
      </c>
      <c r="B158" s="98">
        <v>44215</v>
      </c>
      <c r="C158" s="98">
        <v>2958465</v>
      </c>
      <c r="D158" s="99">
        <v>311.39999999999998</v>
      </c>
    </row>
    <row r="159" spans="1:4" x14ac:dyDescent="0.25">
      <c r="A159" s="88" t="s">
        <v>477</v>
      </c>
      <c r="B159" s="98">
        <v>44215</v>
      </c>
      <c r="C159" s="98">
        <v>2958465</v>
      </c>
      <c r="D159" s="99">
        <v>759.08755496214076</v>
      </c>
    </row>
    <row r="160" spans="1:4" s="13" customFormat="1" x14ac:dyDescent="0.25">
      <c r="A160" s="88" t="s">
        <v>478</v>
      </c>
      <c r="B160" s="98">
        <v>44215</v>
      </c>
      <c r="C160" s="98">
        <v>2958465</v>
      </c>
      <c r="D160" s="99">
        <v>379.55</v>
      </c>
    </row>
    <row r="161" spans="1:4" s="13" customFormat="1" x14ac:dyDescent="0.25">
      <c r="A161" s="88" t="s">
        <v>479</v>
      </c>
      <c r="B161" s="98">
        <v>44215</v>
      </c>
      <c r="C161" s="98">
        <v>2958465</v>
      </c>
      <c r="D161" s="99">
        <v>759.08755496214076</v>
      </c>
    </row>
    <row r="162" spans="1:4" x14ac:dyDescent="0.25">
      <c r="A162" s="88" t="s">
        <v>480</v>
      </c>
      <c r="B162" s="98">
        <v>44215</v>
      </c>
      <c r="C162" s="98">
        <v>2958465</v>
      </c>
      <c r="D162" s="99">
        <v>497.21732017881476</v>
      </c>
    </row>
    <row r="163" spans="1:4" s="13" customFormat="1" x14ac:dyDescent="0.25">
      <c r="A163" s="88" t="s">
        <v>481</v>
      </c>
      <c r="B163" s="98">
        <v>44215</v>
      </c>
      <c r="C163" s="98">
        <v>2958465</v>
      </c>
      <c r="D163" s="99">
        <v>248.61</v>
      </c>
    </row>
    <row r="164" spans="1:4" s="13" customFormat="1" x14ac:dyDescent="0.25">
      <c r="A164" s="88" t="s">
        <v>482</v>
      </c>
      <c r="B164" s="98">
        <v>44215</v>
      </c>
      <c r="C164" s="98">
        <v>2958465</v>
      </c>
      <c r="D164" s="99">
        <v>497.21732017881476</v>
      </c>
    </row>
    <row r="165" spans="1:4" x14ac:dyDescent="0.25">
      <c r="A165" s="88" t="s">
        <v>483</v>
      </c>
      <c r="B165" s="98">
        <v>44215</v>
      </c>
      <c r="C165" s="98">
        <v>2958465</v>
      </c>
      <c r="D165" s="99">
        <v>408.18144035248395</v>
      </c>
    </row>
    <row r="166" spans="1:4" s="13" customFormat="1" x14ac:dyDescent="0.25">
      <c r="A166" s="88" t="s">
        <v>484</v>
      </c>
      <c r="B166" s="98">
        <v>44215</v>
      </c>
      <c r="C166" s="98">
        <v>2958465</v>
      </c>
      <c r="D166" s="99">
        <v>204.09</v>
      </c>
    </row>
    <row r="167" spans="1:4" s="13" customFormat="1" x14ac:dyDescent="0.25">
      <c r="A167" s="88" t="s">
        <v>485</v>
      </c>
      <c r="B167" s="98">
        <v>44215</v>
      </c>
      <c r="C167" s="98">
        <v>2958465</v>
      </c>
      <c r="D167" s="99">
        <v>408.18144035248395</v>
      </c>
    </row>
    <row r="168" spans="1:4" x14ac:dyDescent="0.25">
      <c r="A168" s="88" t="s">
        <v>486</v>
      </c>
      <c r="B168" s="98">
        <v>44215</v>
      </c>
      <c r="C168" s="98">
        <v>2958465</v>
      </c>
      <c r="D168" s="99">
        <v>560.73820000220064</v>
      </c>
    </row>
    <row r="169" spans="1:4" s="13" customFormat="1" x14ac:dyDescent="0.25">
      <c r="A169" s="88" t="s">
        <v>487</v>
      </c>
      <c r="B169" s="98">
        <v>44215</v>
      </c>
      <c r="C169" s="98">
        <v>2958465</v>
      </c>
      <c r="D169" s="99">
        <v>280.37</v>
      </c>
    </row>
    <row r="170" spans="1:4" s="13" customFormat="1" x14ac:dyDescent="0.25">
      <c r="A170" s="88" t="s">
        <v>488</v>
      </c>
      <c r="B170" s="98">
        <v>44215</v>
      </c>
      <c r="C170" s="98">
        <v>2958465</v>
      </c>
      <c r="D170" s="99">
        <v>408.18144035248395</v>
      </c>
    </row>
    <row r="171" spans="1:4" x14ac:dyDescent="0.25">
      <c r="A171" s="88" t="s">
        <v>489</v>
      </c>
      <c r="B171" s="98">
        <v>44215</v>
      </c>
      <c r="C171" s="98">
        <v>2958465</v>
      </c>
      <c r="D171" s="99">
        <v>427.06456755387796</v>
      </c>
    </row>
    <row r="172" spans="1:4" s="13" customFormat="1" x14ac:dyDescent="0.25">
      <c r="A172" s="88" t="s">
        <v>490</v>
      </c>
      <c r="B172" s="98">
        <v>44215</v>
      </c>
      <c r="C172" s="98">
        <v>2958465</v>
      </c>
      <c r="D172" s="99">
        <v>213.53</v>
      </c>
    </row>
    <row r="173" spans="1:4" s="13" customFormat="1" x14ac:dyDescent="0.25">
      <c r="A173" s="88" t="s">
        <v>491</v>
      </c>
      <c r="B173" s="98">
        <v>44215</v>
      </c>
      <c r="C173" s="98">
        <v>2958465</v>
      </c>
      <c r="D173" s="99">
        <v>427.06456755387796</v>
      </c>
    </row>
    <row r="174" spans="1:4" x14ac:dyDescent="0.25">
      <c r="A174" s="88" t="s">
        <v>492</v>
      </c>
      <c r="B174" s="98">
        <v>44215</v>
      </c>
      <c r="C174" s="98">
        <v>2958465</v>
      </c>
      <c r="D174" s="99">
        <v>279.7357148518318</v>
      </c>
    </row>
    <row r="175" spans="1:4" s="13" customFormat="1" x14ac:dyDescent="0.25">
      <c r="A175" s="88" t="s">
        <v>493</v>
      </c>
      <c r="B175" s="98">
        <v>44215</v>
      </c>
      <c r="C175" s="98">
        <v>2958465</v>
      </c>
      <c r="D175" s="99">
        <v>139.87</v>
      </c>
    </row>
    <row r="176" spans="1:4" s="13" customFormat="1" x14ac:dyDescent="0.25">
      <c r="A176" s="88" t="s">
        <v>494</v>
      </c>
      <c r="B176" s="98">
        <v>44215</v>
      </c>
      <c r="C176" s="98">
        <v>2958465</v>
      </c>
      <c r="D176" s="99">
        <v>279.7357148518318</v>
      </c>
    </row>
    <row r="177" spans="1:4" x14ac:dyDescent="0.25">
      <c r="A177" s="88" t="s">
        <v>495</v>
      </c>
      <c r="B177" s="98">
        <v>44215</v>
      </c>
      <c r="C177" s="98">
        <v>2958465</v>
      </c>
      <c r="D177" s="99">
        <v>229.6439049331361</v>
      </c>
    </row>
    <row r="178" spans="1:4" s="13" customFormat="1" x14ac:dyDescent="0.25">
      <c r="A178" s="88" t="s">
        <v>496</v>
      </c>
      <c r="B178" s="98">
        <v>44215</v>
      </c>
      <c r="C178" s="98">
        <v>2958465</v>
      </c>
      <c r="D178" s="99">
        <v>114.82</v>
      </c>
    </row>
    <row r="179" spans="1:4" s="13" customFormat="1" x14ac:dyDescent="0.25">
      <c r="A179" s="88" t="s">
        <v>497</v>
      </c>
      <c r="B179" s="98">
        <v>44215</v>
      </c>
      <c r="C179" s="98">
        <v>2958465</v>
      </c>
      <c r="D179" s="99">
        <v>229.6439049331361</v>
      </c>
    </row>
    <row r="180" spans="1:4" x14ac:dyDescent="0.25">
      <c r="A180" s="88" t="s">
        <v>498</v>
      </c>
      <c r="B180" s="98">
        <v>44215</v>
      </c>
      <c r="C180" s="98">
        <v>2958465</v>
      </c>
      <c r="D180" s="99">
        <v>400.5272857158576</v>
      </c>
    </row>
    <row r="181" spans="1:4" x14ac:dyDescent="0.25">
      <c r="A181" s="88" t="s">
        <v>499</v>
      </c>
      <c r="B181" s="98">
        <v>44215</v>
      </c>
      <c r="C181" s="98">
        <v>2958465</v>
      </c>
      <c r="D181" s="99">
        <v>200.27</v>
      </c>
    </row>
    <row r="182" spans="1:4" x14ac:dyDescent="0.25">
      <c r="A182" s="88" t="s">
        <v>500</v>
      </c>
      <c r="B182" s="98">
        <v>44215</v>
      </c>
      <c r="C182" s="98">
        <v>2958465</v>
      </c>
      <c r="D182" s="99">
        <v>400.5272857158576</v>
      </c>
    </row>
    <row r="183" spans="1:4" x14ac:dyDescent="0.25">
      <c r="D183" s="64"/>
    </row>
  </sheetData>
  <autoFilter ref="A2:D2" xr:uid="{00000000-0009-0000-0000-00000A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56"/>
  <sheetViews>
    <sheetView workbookViewId="0">
      <selection activeCell="B2" sqref="B1:B1048576"/>
    </sheetView>
  </sheetViews>
  <sheetFormatPr defaultColWidth="9.140625" defaultRowHeight="15.75" x14ac:dyDescent="0.25"/>
  <cols>
    <col min="1" max="1" width="23.42578125" style="156" customWidth="1"/>
    <col min="2" max="2" width="51.140625" style="156" customWidth="1"/>
    <col min="3" max="3" width="14.5703125" style="156" customWidth="1"/>
    <col min="4" max="16384" width="9.140625" style="156"/>
  </cols>
  <sheetData>
    <row r="1" spans="1:2" s="155" customFormat="1" x14ac:dyDescent="0.25">
      <c r="A1" s="226" t="s">
        <v>591</v>
      </c>
      <c r="B1" s="226"/>
    </row>
    <row r="2" spans="1:2" s="155" customFormat="1" x14ac:dyDescent="0.25"/>
    <row r="3" spans="1:2" x14ac:dyDescent="0.25">
      <c r="A3" s="156" t="s">
        <v>592</v>
      </c>
      <c r="B3" s="157"/>
    </row>
    <row r="4" spans="1:2" x14ac:dyDescent="0.25">
      <c r="A4" s="156" t="s">
        <v>593</v>
      </c>
      <c r="B4" s="158"/>
    </row>
    <row r="5" spans="1:2" x14ac:dyDescent="0.25">
      <c r="A5" s="156" t="s">
        <v>594</v>
      </c>
      <c r="B5" s="159"/>
    </row>
    <row r="6" spans="1:2" x14ac:dyDescent="0.25">
      <c r="A6" s="156" t="s">
        <v>595</v>
      </c>
      <c r="B6" s="159"/>
    </row>
    <row r="7" spans="1:2" x14ac:dyDescent="0.25">
      <c r="A7" s="156" t="s">
        <v>596</v>
      </c>
      <c r="B7" s="160"/>
    </row>
    <row r="8" spans="1:2" x14ac:dyDescent="0.25">
      <c r="A8" s="156" t="s">
        <v>597</v>
      </c>
      <c r="B8" s="163"/>
    </row>
    <row r="9" spans="1:2" x14ac:dyDescent="0.25">
      <c r="A9" s="161"/>
      <c r="B9" s="161"/>
    </row>
    <row r="10" spans="1:2" x14ac:dyDescent="0.25">
      <c r="A10" s="161"/>
      <c r="B10" s="161"/>
    </row>
    <row r="11" spans="1:2" x14ac:dyDescent="0.25">
      <c r="A11" s="161"/>
      <c r="B11" s="162"/>
    </row>
    <row r="12" spans="1:2" x14ac:dyDescent="0.25">
      <c r="A12" s="161"/>
      <c r="B12" s="162"/>
    </row>
    <row r="13" spans="1:2" x14ac:dyDescent="0.25">
      <c r="A13" s="161"/>
      <c r="B13" s="162"/>
    </row>
    <row r="14" spans="1:2" ht="17.25" customHeight="1" x14ac:dyDescent="0.25">
      <c r="A14" s="164"/>
      <c r="B14" s="164"/>
    </row>
    <row r="15" spans="1:2" ht="17.25" customHeight="1" x14ac:dyDescent="0.25">
      <c r="A15" s="165"/>
      <c r="B15" s="165"/>
    </row>
    <row r="16" spans="1:2" ht="17.25" customHeight="1" x14ac:dyDescent="0.25">
      <c r="A16" s="164"/>
      <c r="B16" s="164"/>
    </row>
    <row r="17" spans="1:5" ht="17.25" customHeight="1" x14ac:dyDescent="0.25">
      <c r="A17" s="164"/>
      <c r="B17" s="164"/>
    </row>
    <row r="18" spans="1:5" ht="17.25" customHeight="1" x14ac:dyDescent="0.25">
      <c r="A18" s="164"/>
      <c r="B18" s="164"/>
    </row>
    <row r="19" spans="1:5" ht="17.25" customHeight="1" x14ac:dyDescent="0.25">
      <c r="A19" s="164"/>
      <c r="B19" s="164"/>
    </row>
    <row r="20" spans="1:5" ht="17.25" customHeight="1" x14ac:dyDescent="0.25"/>
    <row r="21" spans="1:5" x14ac:dyDescent="0.25">
      <c r="A21" s="155" t="s">
        <v>598</v>
      </c>
    </row>
    <row r="22" spans="1:5" ht="59.25" customHeight="1" x14ac:dyDescent="0.25">
      <c r="A22" s="227" t="s">
        <v>599</v>
      </c>
      <c r="B22" s="227"/>
      <c r="C22" s="166"/>
      <c r="D22" s="166"/>
      <c r="E22" s="166"/>
    </row>
    <row r="23" spans="1:5" ht="34.5" customHeight="1" x14ac:dyDescent="0.25">
      <c r="A23" s="228" t="s">
        <v>600</v>
      </c>
      <c r="B23" s="228"/>
      <c r="C23" s="167"/>
      <c r="D23" s="167"/>
      <c r="E23" s="167"/>
    </row>
    <row r="25" spans="1:5" x14ac:dyDescent="0.25">
      <c r="A25" s="161"/>
      <c r="B25" s="163"/>
      <c r="C25" s="161"/>
    </row>
    <row r="26" spans="1:5" x14ac:dyDescent="0.25">
      <c r="A26" s="163" t="s">
        <v>601</v>
      </c>
      <c r="B26" s="168"/>
      <c r="C26" s="168" t="s">
        <v>602</v>
      </c>
    </row>
    <row r="27" spans="1:5" x14ac:dyDescent="0.25">
      <c r="A27" s="169" t="s">
        <v>603</v>
      </c>
      <c r="B27" s="170"/>
    </row>
    <row r="28" spans="1:5" x14ac:dyDescent="0.25">
      <c r="A28" s="171" t="s">
        <v>604</v>
      </c>
      <c r="B28" s="170"/>
    </row>
    <row r="29" spans="1:5" x14ac:dyDescent="0.25">
      <c r="A29" s="172" t="s">
        <v>605</v>
      </c>
      <c r="B29" s="170"/>
    </row>
    <row r="30" spans="1:5" x14ac:dyDescent="0.25">
      <c r="A30" s="172" t="s">
        <v>606</v>
      </c>
      <c r="B30" s="173"/>
    </row>
    <row r="31" spans="1:5" x14ac:dyDescent="0.25">
      <c r="A31" s="172"/>
      <c r="B31" s="174"/>
    </row>
    <row r="33" spans="1:3" x14ac:dyDescent="0.25">
      <c r="A33" s="175" t="s">
        <v>627</v>
      </c>
    </row>
    <row r="34" spans="1:3" x14ac:dyDescent="0.25">
      <c r="A34" s="163"/>
    </row>
    <row r="35" spans="1:3" x14ac:dyDescent="0.25">
      <c r="A35" s="173"/>
      <c r="B35" s="161"/>
      <c r="C35" s="163"/>
    </row>
    <row r="36" spans="1:3" x14ac:dyDescent="0.25">
      <c r="A36" s="176" t="s">
        <v>607</v>
      </c>
      <c r="C36" s="168" t="s">
        <v>602</v>
      </c>
    </row>
    <row r="37" spans="1:3" x14ac:dyDescent="0.25">
      <c r="A37" s="176" t="s">
        <v>603</v>
      </c>
      <c r="B37" s="161"/>
    </row>
    <row r="38" spans="1:3" x14ac:dyDescent="0.25">
      <c r="A38" s="176" t="s">
        <v>604</v>
      </c>
      <c r="B38" s="162"/>
    </row>
    <row r="39" spans="1:3" x14ac:dyDescent="0.25">
      <c r="A39" s="172" t="s">
        <v>605</v>
      </c>
      <c r="B39" s="170"/>
    </row>
    <row r="40" spans="1:3" x14ac:dyDescent="0.25">
      <c r="A40" s="172" t="s">
        <v>606</v>
      </c>
      <c r="B40" s="173"/>
    </row>
    <row r="42" spans="1:3" x14ac:dyDescent="0.25">
      <c r="A42" s="173"/>
      <c r="B42" s="161"/>
      <c r="C42" s="161"/>
    </row>
    <row r="43" spans="1:3" x14ac:dyDescent="0.25">
      <c r="A43" s="176" t="s">
        <v>607</v>
      </c>
      <c r="C43" s="156" t="s">
        <v>602</v>
      </c>
    </row>
    <row r="44" spans="1:3" x14ac:dyDescent="0.25">
      <c r="A44" s="176" t="s">
        <v>603</v>
      </c>
      <c r="B44" s="161"/>
    </row>
    <row r="45" spans="1:3" x14ac:dyDescent="0.25">
      <c r="A45" s="176" t="s">
        <v>604</v>
      </c>
      <c r="B45" s="162"/>
    </row>
    <row r="46" spans="1:3" x14ac:dyDescent="0.25">
      <c r="A46" s="172" t="s">
        <v>605</v>
      </c>
      <c r="B46" s="170"/>
    </row>
    <row r="47" spans="1:3" x14ac:dyDescent="0.25">
      <c r="A47" s="172" t="s">
        <v>606</v>
      </c>
      <c r="B47" s="173"/>
    </row>
    <row r="49" spans="1:3" x14ac:dyDescent="0.25">
      <c r="A49" s="175" t="s">
        <v>628</v>
      </c>
    </row>
    <row r="50" spans="1:3" x14ac:dyDescent="0.25">
      <c r="A50" s="163"/>
    </row>
    <row r="51" spans="1:3" x14ac:dyDescent="0.25">
      <c r="A51" s="173"/>
      <c r="B51" s="161"/>
      <c r="C51" s="163"/>
    </row>
    <row r="52" spans="1:3" x14ac:dyDescent="0.25">
      <c r="A52" s="176" t="s">
        <v>607</v>
      </c>
      <c r="C52" s="168" t="s">
        <v>602</v>
      </c>
    </row>
    <row r="53" spans="1:3" x14ac:dyDescent="0.25">
      <c r="A53" s="176" t="s">
        <v>603</v>
      </c>
      <c r="B53" s="161"/>
    </row>
    <row r="54" spans="1:3" x14ac:dyDescent="0.25">
      <c r="A54" s="176" t="s">
        <v>604</v>
      </c>
      <c r="B54" s="162"/>
    </row>
    <row r="55" spans="1:3" x14ac:dyDescent="0.25">
      <c r="A55" s="172" t="s">
        <v>605</v>
      </c>
      <c r="B55" s="170"/>
    </row>
    <row r="56" spans="1:3" x14ac:dyDescent="0.25">
      <c r="A56" s="172" t="s">
        <v>606</v>
      </c>
      <c r="B56" s="173"/>
    </row>
  </sheetData>
  <mergeCells count="3">
    <mergeCell ref="A1:B1"/>
    <mergeCell ref="A22:B22"/>
    <mergeCell ref="A23:B23"/>
  </mergeCells>
  <pageMargins left="0.7" right="0.7" top="0.75" bottom="0.75" header="0.3" footer="0.3"/>
  <pageSetup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sheetPr>
  <dimension ref="A1:AJ309"/>
  <sheetViews>
    <sheetView tabSelected="1" zoomScaleNormal="100" workbookViewId="0">
      <selection activeCell="T10" sqref="T10:V309"/>
    </sheetView>
  </sheetViews>
  <sheetFormatPr defaultColWidth="8.7109375" defaultRowHeight="14.65" customHeight="1" x14ac:dyDescent="0.25"/>
  <cols>
    <col min="1" max="1" width="2.140625" style="49" customWidth="1"/>
    <col min="2" max="2" width="5.28515625" style="49" customWidth="1"/>
    <col min="3" max="3" width="16.28515625" style="49" customWidth="1"/>
    <col min="4" max="4" width="26.7109375" style="49" customWidth="1"/>
    <col min="5" max="5" width="21.28515625" style="49" customWidth="1"/>
    <col min="6" max="6" width="19.28515625" style="49" customWidth="1"/>
    <col min="7" max="7" width="16" style="49" customWidth="1"/>
    <col min="8" max="8" width="22.42578125" style="49" customWidth="1"/>
    <col min="9" max="9" width="16.5703125" style="49" customWidth="1"/>
    <col min="10" max="10" width="14.7109375" style="49" customWidth="1"/>
    <col min="11" max="11" width="48" style="49" customWidth="1"/>
    <col min="12" max="12" width="14.7109375" style="49" customWidth="1"/>
    <col min="13" max="13" width="16" style="76" customWidth="1"/>
    <col min="14" max="14" width="13.140625" style="50" customWidth="1"/>
    <col min="15" max="15" width="13.85546875" style="49" customWidth="1"/>
    <col min="16" max="16" width="16.28515625" style="127" customWidth="1"/>
    <col min="17" max="17" width="75.28515625" style="201" customWidth="1"/>
    <col min="18" max="18" width="15" style="108" customWidth="1"/>
    <col min="19" max="19" width="20.7109375" style="51" customWidth="1"/>
    <col min="20" max="20" width="30.7109375" style="51" customWidth="1"/>
    <col min="21" max="21" width="14.7109375" style="51" customWidth="1"/>
    <col min="22" max="22" width="47.5703125" style="192" customWidth="1"/>
    <col min="23" max="23" width="12.85546875" style="108" hidden="1" customWidth="1"/>
    <col min="24" max="25" width="8.7109375" style="128" hidden="1" customWidth="1"/>
    <col min="26" max="26" width="14.7109375" style="128" hidden="1" customWidth="1"/>
    <col min="27" max="27" width="31.7109375" style="128" hidden="1" customWidth="1"/>
    <col min="28" max="28" width="16.7109375" style="128" hidden="1" customWidth="1"/>
    <col min="29" max="29" width="53" style="128" hidden="1" customWidth="1"/>
    <col min="30" max="31" width="8.7109375" style="128" customWidth="1"/>
    <col min="32" max="35" width="8.7109375" style="128"/>
    <col min="36" max="36" width="8.7109375" style="51"/>
    <col min="37" max="16384" width="8.7109375" style="49"/>
  </cols>
  <sheetData>
    <row r="1" spans="1:36" ht="14.65" customHeight="1" x14ac:dyDescent="0.25">
      <c r="B1" s="73" t="s">
        <v>545</v>
      </c>
      <c r="C1" s="45"/>
      <c r="F1" s="50"/>
      <c r="G1" s="50"/>
      <c r="H1" s="50"/>
      <c r="I1" s="50"/>
      <c r="J1" s="50"/>
      <c r="K1" s="50"/>
      <c r="L1" s="50"/>
      <c r="O1" s="50"/>
      <c r="Q1" s="127"/>
      <c r="S1" s="213"/>
    </row>
    <row r="2" spans="1:36" ht="8.4499999999999993" customHeight="1" x14ac:dyDescent="0.25">
      <c r="A2" s="46"/>
      <c r="B2" s="52"/>
      <c r="C2" s="52"/>
      <c r="D2" s="52"/>
      <c r="E2" s="52"/>
      <c r="F2" s="53"/>
      <c r="G2" s="53"/>
      <c r="H2" s="53"/>
      <c r="I2" s="53"/>
      <c r="J2" s="207"/>
      <c r="K2" s="53"/>
      <c r="L2" s="207"/>
      <c r="M2" s="77"/>
      <c r="N2" s="53"/>
      <c r="O2" s="53"/>
      <c r="P2" s="129"/>
      <c r="Q2" s="129"/>
      <c r="R2" s="109"/>
      <c r="S2" s="218"/>
      <c r="T2" s="146"/>
      <c r="U2" s="146"/>
      <c r="V2" s="205"/>
      <c r="W2" s="109"/>
      <c r="X2" s="124"/>
      <c r="Y2" s="124"/>
      <c r="Z2" s="124"/>
      <c r="AA2" s="124"/>
    </row>
    <row r="3" spans="1:36" ht="17.100000000000001" customHeight="1" x14ac:dyDescent="0.25">
      <c r="A3" s="46"/>
      <c r="B3" s="47"/>
      <c r="C3" s="47"/>
      <c r="D3" s="48"/>
      <c r="E3" s="48"/>
      <c r="F3" s="219"/>
      <c r="G3" s="219"/>
      <c r="H3" s="219"/>
      <c r="I3" s="219"/>
      <c r="J3" s="220"/>
      <c r="K3" s="53"/>
      <c r="L3" s="207"/>
      <c r="M3" s="77"/>
      <c r="N3" s="53"/>
      <c r="O3" s="53"/>
      <c r="Q3" s="127"/>
      <c r="R3" s="218"/>
      <c r="S3" s="213"/>
      <c r="W3" s="109"/>
      <c r="X3" s="124"/>
      <c r="Y3" s="124"/>
      <c r="Z3" s="124"/>
      <c r="AA3" s="124"/>
    </row>
    <row r="4" spans="1:36" ht="17.649999999999999" customHeight="1" x14ac:dyDescent="0.25">
      <c r="A4" s="46"/>
      <c r="C4" s="115" t="s">
        <v>400</v>
      </c>
      <c r="D4" s="229"/>
      <c r="E4" s="229"/>
      <c r="F4" s="50"/>
      <c r="G4" s="221"/>
      <c r="H4" s="221"/>
      <c r="I4" s="221"/>
      <c r="J4" s="50"/>
      <c r="K4" s="50"/>
      <c r="L4" s="207"/>
      <c r="M4" s="77"/>
      <c r="N4" s="53"/>
      <c r="O4" s="154"/>
      <c r="P4" s="145"/>
      <c r="Q4" s="145"/>
      <c r="R4" s="222" t="s">
        <v>581</v>
      </c>
      <c r="S4" s="204">
        <f>SUM(S9:S309)</f>
        <v>0</v>
      </c>
      <c r="W4" s="109"/>
      <c r="X4" s="124"/>
      <c r="Y4" s="124"/>
      <c r="Z4" s="124"/>
      <c r="AA4" s="124"/>
    </row>
    <row r="5" spans="1:36" ht="16.5" thickBot="1" x14ac:dyDescent="0.3">
      <c r="A5" s="46"/>
      <c r="C5" s="110" t="s">
        <v>424</v>
      </c>
      <c r="D5" s="111"/>
      <c r="F5" s="50"/>
      <c r="G5" s="223"/>
      <c r="H5" s="223"/>
      <c r="I5" s="223"/>
      <c r="J5" s="220"/>
      <c r="K5" s="53"/>
      <c r="L5" s="207"/>
      <c r="M5" s="77"/>
      <c r="N5" s="53"/>
      <c r="O5" s="53"/>
      <c r="P5" s="105"/>
      <c r="Q5" s="105"/>
      <c r="R5" s="222" t="s">
        <v>582</v>
      </c>
      <c r="S5" s="147">
        <f>SUMIF(U10:U309,"Denied",S10:S309)</f>
        <v>0</v>
      </c>
      <c r="W5" s="109"/>
      <c r="X5" s="124"/>
      <c r="Y5" s="124"/>
      <c r="Z5" s="124"/>
      <c r="AA5" s="124"/>
    </row>
    <row r="6" spans="1:36" ht="16.5" thickBot="1" x14ac:dyDescent="0.3">
      <c r="A6" s="46"/>
      <c r="B6" s="112"/>
      <c r="C6" s="112"/>
      <c r="D6" s="112"/>
      <c r="E6" s="112"/>
      <c r="F6" s="50"/>
      <c r="G6" s="219"/>
      <c r="H6" s="219"/>
      <c r="I6" s="219"/>
      <c r="J6" s="220"/>
      <c r="K6" s="53"/>
      <c r="L6" s="207"/>
      <c r="M6" s="77"/>
      <c r="N6" s="53"/>
      <c r="O6" s="53"/>
      <c r="P6" s="105"/>
      <c r="Q6" s="105"/>
      <c r="R6" s="224" t="s">
        <v>583</v>
      </c>
      <c r="S6" s="148">
        <f>SUMIF(U10:U310,"Approved",S10:S310)</f>
        <v>0</v>
      </c>
      <c r="W6" s="109"/>
      <c r="X6" s="124"/>
      <c r="Y6" s="124"/>
      <c r="Z6" s="124"/>
      <c r="AA6" s="124"/>
    </row>
    <row r="7" spans="1:36" ht="15" customHeight="1" x14ac:dyDescent="0.25">
      <c r="A7" s="46"/>
      <c r="B7" s="80" t="s">
        <v>249</v>
      </c>
      <c r="C7" s="80"/>
      <c r="D7" s="81"/>
      <c r="E7" s="81"/>
      <c r="F7" s="81"/>
      <c r="G7" s="52"/>
      <c r="H7" s="52"/>
      <c r="I7" s="52"/>
      <c r="J7" s="46"/>
      <c r="K7" s="52"/>
      <c r="L7" s="46"/>
      <c r="M7" s="77"/>
      <c r="N7" s="53"/>
      <c r="O7" s="52"/>
      <c r="P7" s="106"/>
      <c r="Q7" s="202"/>
      <c r="R7" s="146"/>
      <c r="W7" s="109"/>
      <c r="X7" s="124"/>
      <c r="Y7" s="124"/>
      <c r="Z7" s="124"/>
      <c r="AA7" s="124"/>
    </row>
    <row r="8" spans="1:36" s="50" customFormat="1" ht="15" customHeight="1" x14ac:dyDescent="0.25">
      <c r="A8" s="207"/>
      <c r="B8" s="208"/>
      <c r="C8" s="208"/>
      <c r="D8" s="209"/>
      <c r="E8" s="209"/>
      <c r="F8" s="209"/>
      <c r="G8" s="53"/>
      <c r="H8" s="53"/>
      <c r="I8" s="53"/>
      <c r="J8" s="207"/>
      <c r="K8" s="53"/>
      <c r="L8" s="207"/>
      <c r="M8" s="77"/>
      <c r="N8" s="53"/>
      <c r="O8" s="53"/>
      <c r="P8" s="106"/>
      <c r="Q8" s="106"/>
      <c r="R8" s="230" t="s">
        <v>584</v>
      </c>
      <c r="S8" s="230"/>
      <c r="T8" s="230"/>
      <c r="U8" s="231" t="s">
        <v>585</v>
      </c>
      <c r="V8" s="231"/>
      <c r="W8" s="109"/>
      <c r="X8" s="211"/>
      <c r="Y8" s="211"/>
      <c r="Z8" s="211"/>
      <c r="AA8" s="211"/>
      <c r="AB8" s="212"/>
      <c r="AC8" s="212"/>
      <c r="AD8" s="212"/>
      <c r="AE8" s="212"/>
      <c r="AF8" s="212"/>
      <c r="AG8" s="212"/>
      <c r="AH8" s="212"/>
      <c r="AI8" s="212"/>
      <c r="AJ8" s="213"/>
    </row>
    <row r="9" spans="1:36" s="50" customFormat="1" ht="50.1" customHeight="1" thickBot="1" x14ac:dyDescent="0.3">
      <c r="A9" s="207"/>
      <c r="B9" s="214" t="s">
        <v>204</v>
      </c>
      <c r="C9" s="54" t="s">
        <v>535</v>
      </c>
      <c r="D9" s="54" t="s">
        <v>401</v>
      </c>
      <c r="E9" s="54" t="s">
        <v>402</v>
      </c>
      <c r="F9" s="54" t="s">
        <v>403</v>
      </c>
      <c r="G9" s="54" t="s">
        <v>404</v>
      </c>
      <c r="H9" s="104" t="s">
        <v>405</v>
      </c>
      <c r="I9" s="54" t="s">
        <v>537</v>
      </c>
      <c r="J9" s="54" t="s">
        <v>568</v>
      </c>
      <c r="K9" s="54" t="s">
        <v>154</v>
      </c>
      <c r="L9" s="78" t="s">
        <v>177</v>
      </c>
      <c r="M9" s="104" t="s">
        <v>312</v>
      </c>
      <c r="N9" s="54" t="s">
        <v>173</v>
      </c>
      <c r="O9" s="54" t="s">
        <v>174</v>
      </c>
      <c r="P9" s="54" t="s">
        <v>175</v>
      </c>
      <c r="Q9" s="54" t="s">
        <v>643</v>
      </c>
      <c r="R9" s="215" t="s">
        <v>586</v>
      </c>
      <c r="S9" s="149" t="s">
        <v>587</v>
      </c>
      <c r="T9" s="210" t="s">
        <v>588</v>
      </c>
      <c r="U9" s="216" t="s">
        <v>589</v>
      </c>
      <c r="V9" s="216" t="s">
        <v>590</v>
      </c>
      <c r="W9" s="211"/>
      <c r="X9" s="211"/>
      <c r="Y9" s="211"/>
      <c r="Z9" s="211"/>
      <c r="AA9" s="211" t="s">
        <v>538</v>
      </c>
      <c r="AB9" s="217" t="s">
        <v>174</v>
      </c>
      <c r="AC9" s="212"/>
      <c r="AD9" s="212"/>
      <c r="AE9" s="212"/>
      <c r="AF9" s="212"/>
      <c r="AG9" s="212"/>
      <c r="AH9" s="212"/>
      <c r="AI9" s="212"/>
    </row>
    <row r="10" spans="1:36" ht="15.75" x14ac:dyDescent="0.25">
      <c r="A10" s="46"/>
      <c r="B10" s="55">
        <v>1</v>
      </c>
      <c r="C10" s="113"/>
      <c r="D10" s="56"/>
      <c r="E10" s="56"/>
      <c r="F10" s="113"/>
      <c r="G10" s="62"/>
      <c r="H10" s="57"/>
      <c r="I10" s="58" t="str">
        <f>IFERROR(VLOOKUP(H10,Lists!B:C,2,FALSE),"")</f>
        <v/>
      </c>
      <c r="J10" s="56"/>
      <c r="K10" s="57"/>
      <c r="L10" s="79" t="str">
        <f>IFERROR(INDEX(Sheet1!$B$2:$B$29,MATCH('Claims Summary'!Y10,Sheet1!$A$2:$A$29,0)),"")</f>
        <v/>
      </c>
      <c r="M10" s="58" t="str">
        <f>IFERROR(VLOOKUP(Y10,'LTSS Rates'!A:B,2,FALSE),"")</f>
        <v/>
      </c>
      <c r="N10" s="56"/>
      <c r="O10" s="107">
        <f>IFERROR(INDEX('LTSS Rates'!$A$3:$E$31,MATCH(AA10,'LTSS Rates'!$A$3:$A$31,0),MATCH(AB10,'LTSS Rates'!$A$3:$E$3,0)),0)</f>
        <v>0</v>
      </c>
      <c r="P10" s="59">
        <f>IFERROR(N10*O10,0)</f>
        <v>0</v>
      </c>
      <c r="Q10" s="203"/>
      <c r="R10" s="150"/>
      <c r="S10" s="151">
        <f>P10-R10</f>
        <v>0</v>
      </c>
      <c r="T10" s="225"/>
      <c r="U10" s="152"/>
      <c r="V10" s="206"/>
      <c r="W10" s="146" t="s">
        <v>623</v>
      </c>
      <c r="X10" s="124"/>
      <c r="Y10" s="124" t="str">
        <f t="shared" ref="Y10:Y41" si="0">CONCATENATE(K10,J10)</f>
        <v/>
      </c>
      <c r="Z10" s="124"/>
      <c r="AA10" s="124" t="str">
        <f>IF(G10="State Funded",CONCATENATE(K10,"CP"),CONCATENATE(K10,J10))</f>
        <v/>
      </c>
      <c r="AB10" s="125" t="str">
        <f>CONCATENATE(I10," ","Rate")</f>
        <v xml:space="preserve"> Rate</v>
      </c>
      <c r="AC10" s="192" t="s">
        <v>629</v>
      </c>
      <c r="AJ10" s="49"/>
    </row>
    <row r="11" spans="1:36" ht="15.75" x14ac:dyDescent="0.25">
      <c r="A11" s="46"/>
      <c r="B11" s="55">
        <v>2</v>
      </c>
      <c r="C11" s="113"/>
      <c r="D11" s="56"/>
      <c r="E11" s="56"/>
      <c r="F11" s="113"/>
      <c r="G11" s="62"/>
      <c r="H11" s="57"/>
      <c r="I11" s="58" t="str">
        <f>IFERROR(VLOOKUP(H11,Lists!B:C,2,FALSE),"")</f>
        <v/>
      </c>
      <c r="J11" s="56"/>
      <c r="K11" s="57"/>
      <c r="L11" s="79" t="str">
        <f>IFERROR(INDEX(Sheet1!$B$2:$B$29,MATCH('Claims Summary'!Y11,Sheet1!$A$2:$A$29,0)),"")</f>
        <v/>
      </c>
      <c r="M11" s="58" t="str">
        <f>IFERROR(VLOOKUP(Y11,'LTSS Rates'!A:B,2,FALSE),"")</f>
        <v/>
      </c>
      <c r="N11" s="56"/>
      <c r="O11" s="107">
        <f>IFERROR(INDEX('LTSS Rates'!$A$3:$E$31,MATCH(AA11,'LTSS Rates'!$A$3:$A$31,0),MATCH(AB11,'LTSS Rates'!$A$3:$E$3,0)),0)</f>
        <v>0</v>
      </c>
      <c r="P11" s="59">
        <f t="shared" ref="P11:P19" si="1">IFERROR(N11*O11,0)</f>
        <v>0</v>
      </c>
      <c r="Q11" s="203"/>
      <c r="R11" s="150"/>
      <c r="S11" s="151">
        <f t="shared" ref="S11:S74" si="2">P11-R11</f>
        <v>0</v>
      </c>
      <c r="T11" s="225"/>
      <c r="U11" s="152"/>
      <c r="V11" s="206"/>
      <c r="W11" s="146" t="s">
        <v>624</v>
      </c>
      <c r="X11" s="124"/>
      <c r="Y11" s="124" t="str">
        <f t="shared" si="0"/>
        <v/>
      </c>
      <c r="Z11" s="124"/>
      <c r="AA11" s="124" t="str">
        <f t="shared" ref="AA11:AA74" si="3">IF(G11="State Funded",CONCATENATE(K11,"CP"),CONCATENATE(K11,J11))</f>
        <v/>
      </c>
      <c r="AB11" s="125" t="str">
        <f t="shared" ref="AB11:AB74" si="4">CONCATENATE(I11," ","Rate")</f>
        <v xml:space="preserve"> Rate</v>
      </c>
      <c r="AC11" s="192" t="s">
        <v>630</v>
      </c>
      <c r="AJ11" s="49"/>
    </row>
    <row r="12" spans="1:36" ht="15.75" x14ac:dyDescent="0.25">
      <c r="A12" s="46"/>
      <c r="B12" s="55">
        <v>3</v>
      </c>
      <c r="C12" s="113"/>
      <c r="D12" s="56"/>
      <c r="E12" s="56"/>
      <c r="F12" s="113"/>
      <c r="G12" s="62"/>
      <c r="H12" s="57"/>
      <c r="I12" s="58" t="str">
        <f>IFERROR(VLOOKUP(H12,Lists!B:C,2,FALSE),"")</f>
        <v/>
      </c>
      <c r="J12" s="56"/>
      <c r="K12" s="57"/>
      <c r="L12" s="79" t="str">
        <f>IFERROR(INDEX(Sheet1!$B$2:$B$29,MATCH('Claims Summary'!Y12,Sheet1!$A$2:$A$29,0)),"")</f>
        <v/>
      </c>
      <c r="M12" s="58" t="str">
        <f>IFERROR(VLOOKUP(Y12,'LTSS Rates'!A:B,2,FALSE),"")</f>
        <v/>
      </c>
      <c r="N12" s="56"/>
      <c r="O12" s="107">
        <f>IFERROR(INDEX('LTSS Rates'!$A$3:$E$31,MATCH(AA12,'LTSS Rates'!$A$3:$A$31,0),MATCH(AB12,'LTSS Rates'!$A$3:$E$3,0)),0)</f>
        <v>0</v>
      </c>
      <c r="P12" s="59">
        <f t="shared" si="1"/>
        <v>0</v>
      </c>
      <c r="Q12" s="203"/>
      <c r="R12" s="150"/>
      <c r="S12" s="151">
        <f t="shared" si="2"/>
        <v>0</v>
      </c>
      <c r="T12" s="225"/>
      <c r="U12" s="152"/>
      <c r="V12" s="206"/>
      <c r="W12" s="124"/>
      <c r="X12" s="124"/>
      <c r="Y12" s="124" t="str">
        <f t="shared" si="0"/>
        <v/>
      </c>
      <c r="Z12" s="124"/>
      <c r="AA12" s="124" t="str">
        <f t="shared" si="3"/>
        <v/>
      </c>
      <c r="AB12" s="125" t="str">
        <f t="shared" si="4"/>
        <v xml:space="preserve"> Rate</v>
      </c>
      <c r="AC12" s="192" t="s">
        <v>631</v>
      </c>
      <c r="AJ12" s="49"/>
    </row>
    <row r="13" spans="1:36" ht="15.75" x14ac:dyDescent="0.25">
      <c r="A13" s="46"/>
      <c r="B13" s="55">
        <v>4</v>
      </c>
      <c r="C13" s="113"/>
      <c r="D13" s="56"/>
      <c r="E13" s="56"/>
      <c r="F13" s="113"/>
      <c r="G13" s="62"/>
      <c r="H13" s="57"/>
      <c r="I13" s="58" t="str">
        <f>IFERROR(VLOOKUP(H13,Lists!B:C,2,FALSE),"")</f>
        <v/>
      </c>
      <c r="J13" s="56"/>
      <c r="K13" s="57"/>
      <c r="L13" s="79" t="str">
        <f>IFERROR(INDEX(Sheet1!$B$2:$B$29,MATCH('Claims Summary'!Y13,Sheet1!$A$2:$A$29,0)),"")</f>
        <v/>
      </c>
      <c r="M13" s="58" t="str">
        <f>IFERROR(VLOOKUP(Y13,'LTSS Rates'!A:B,2,FALSE),"")</f>
        <v/>
      </c>
      <c r="N13" s="56"/>
      <c r="O13" s="107">
        <f>IFERROR(INDEX('LTSS Rates'!$A$3:$E$31,MATCH(AA13,'LTSS Rates'!$A$3:$A$31,0),MATCH(AB13,'LTSS Rates'!$A$3:$E$3,0)),0)</f>
        <v>0</v>
      </c>
      <c r="P13" s="59">
        <f t="shared" si="1"/>
        <v>0</v>
      </c>
      <c r="Q13" s="203"/>
      <c r="R13" s="150"/>
      <c r="S13" s="151">
        <f t="shared" si="2"/>
        <v>0</v>
      </c>
      <c r="T13" s="225"/>
      <c r="U13" s="152"/>
      <c r="V13" s="206"/>
      <c r="W13" s="124"/>
      <c r="X13" s="124"/>
      <c r="Y13" s="124" t="str">
        <f t="shared" si="0"/>
        <v/>
      </c>
      <c r="Z13" s="124"/>
      <c r="AA13" s="124" t="str">
        <f t="shared" si="3"/>
        <v/>
      </c>
      <c r="AB13" s="125" t="str">
        <f t="shared" si="4"/>
        <v xml:space="preserve"> Rate</v>
      </c>
      <c r="AC13" s="192" t="s">
        <v>632</v>
      </c>
      <c r="AJ13" s="49"/>
    </row>
    <row r="14" spans="1:36" ht="15.75" x14ac:dyDescent="0.25">
      <c r="A14" s="46"/>
      <c r="B14" s="55">
        <v>5</v>
      </c>
      <c r="C14" s="113"/>
      <c r="D14" s="56"/>
      <c r="E14" s="56"/>
      <c r="F14" s="113"/>
      <c r="G14" s="62"/>
      <c r="H14" s="57"/>
      <c r="I14" s="58" t="str">
        <f>IFERROR(VLOOKUP(H14,Lists!B:C,2,FALSE),"")</f>
        <v/>
      </c>
      <c r="J14" s="56"/>
      <c r="K14" s="57"/>
      <c r="L14" s="79" t="str">
        <f>IFERROR(INDEX(Sheet1!$B$2:$B$29,MATCH('Claims Summary'!Y14,Sheet1!$A$2:$A$29,0)),"")</f>
        <v/>
      </c>
      <c r="M14" s="58" t="str">
        <f>IFERROR(VLOOKUP(Y14,'LTSS Rates'!A:B,2,FALSE),"")</f>
        <v/>
      </c>
      <c r="N14" s="56"/>
      <c r="O14" s="107">
        <f>IFERROR(INDEX('LTSS Rates'!$A$3:$E$31,MATCH(AA14,'LTSS Rates'!$A$3:$A$31,0),MATCH(AB14,'LTSS Rates'!$A$3:$E$3,0)),0)</f>
        <v>0</v>
      </c>
      <c r="P14" s="59">
        <f t="shared" si="1"/>
        <v>0</v>
      </c>
      <c r="Q14" s="203"/>
      <c r="R14" s="150"/>
      <c r="S14" s="151">
        <f t="shared" si="2"/>
        <v>0</v>
      </c>
      <c r="T14" s="225"/>
      <c r="U14" s="152"/>
      <c r="V14" s="206"/>
      <c r="W14" s="124"/>
      <c r="X14" s="124"/>
      <c r="Y14" s="124" t="str">
        <f t="shared" si="0"/>
        <v/>
      </c>
      <c r="Z14" s="124"/>
      <c r="AA14" s="124" t="str">
        <f t="shared" si="3"/>
        <v/>
      </c>
      <c r="AB14" s="125" t="str">
        <f t="shared" si="4"/>
        <v xml:space="preserve"> Rate</v>
      </c>
      <c r="AC14" s="192" t="s">
        <v>633</v>
      </c>
      <c r="AJ14" s="49"/>
    </row>
    <row r="15" spans="1:36" ht="15.75" x14ac:dyDescent="0.25">
      <c r="A15" s="46"/>
      <c r="B15" s="55">
        <v>6</v>
      </c>
      <c r="C15" s="113"/>
      <c r="D15" s="56"/>
      <c r="E15" s="56"/>
      <c r="F15" s="113"/>
      <c r="G15" s="62"/>
      <c r="H15" s="57"/>
      <c r="I15" s="58" t="str">
        <f>IFERROR(VLOOKUP(H15,Lists!B:C,2,FALSE),"")</f>
        <v/>
      </c>
      <c r="J15" s="56"/>
      <c r="K15" s="57"/>
      <c r="L15" s="79" t="str">
        <f>IFERROR(INDEX(Sheet1!$B$2:$B$29,MATCH('Claims Summary'!Y15,Sheet1!$A$2:$A$29,0)),"")</f>
        <v/>
      </c>
      <c r="M15" s="58" t="str">
        <f>IFERROR(VLOOKUP(Y15,'LTSS Rates'!A:B,2,FALSE),"")</f>
        <v/>
      </c>
      <c r="N15" s="56"/>
      <c r="O15" s="107">
        <f>IFERROR(INDEX('LTSS Rates'!$A$3:$E$31,MATCH(AA15,'LTSS Rates'!$A$3:$A$31,0),MATCH(AB15,'LTSS Rates'!$A$3:$E$3,0)),0)</f>
        <v>0</v>
      </c>
      <c r="P15" s="59">
        <f t="shared" si="1"/>
        <v>0</v>
      </c>
      <c r="Q15" s="203"/>
      <c r="R15" s="150"/>
      <c r="S15" s="151">
        <f t="shared" si="2"/>
        <v>0</v>
      </c>
      <c r="T15" s="225"/>
      <c r="U15" s="152"/>
      <c r="V15" s="206"/>
      <c r="W15" s="124"/>
      <c r="X15" s="124"/>
      <c r="Y15" s="124" t="str">
        <f t="shared" si="0"/>
        <v/>
      </c>
      <c r="Z15" s="124"/>
      <c r="AA15" s="124" t="str">
        <f t="shared" si="3"/>
        <v/>
      </c>
      <c r="AB15" s="125" t="str">
        <f t="shared" si="4"/>
        <v xml:space="preserve"> Rate</v>
      </c>
      <c r="AC15" s="192" t="s">
        <v>634</v>
      </c>
      <c r="AJ15" s="49"/>
    </row>
    <row r="16" spans="1:36" ht="15.75" x14ac:dyDescent="0.25">
      <c r="A16" s="46"/>
      <c r="B16" s="55">
        <v>7</v>
      </c>
      <c r="C16" s="113"/>
      <c r="D16" s="56"/>
      <c r="E16" s="56"/>
      <c r="F16" s="113"/>
      <c r="G16" s="62"/>
      <c r="H16" s="57"/>
      <c r="I16" s="58" t="str">
        <f>IFERROR(VLOOKUP(H16,Lists!B:C,2,FALSE),"")</f>
        <v/>
      </c>
      <c r="J16" s="56"/>
      <c r="K16" s="57"/>
      <c r="L16" s="79" t="str">
        <f>IFERROR(INDEX(Sheet1!$B$2:$B$29,MATCH('Claims Summary'!Y16,Sheet1!$A$2:$A$29,0)),"")</f>
        <v/>
      </c>
      <c r="M16" s="58" t="str">
        <f>IFERROR(VLOOKUP(Y16,'LTSS Rates'!A:B,2,FALSE),"")</f>
        <v/>
      </c>
      <c r="N16" s="56"/>
      <c r="O16" s="107">
        <f>IFERROR(INDEX('LTSS Rates'!$A$3:$E$31,MATCH(AA16,'LTSS Rates'!$A$3:$A$31,0),MATCH(AB16,'LTSS Rates'!$A$3:$E$3,0)),0)</f>
        <v>0</v>
      </c>
      <c r="P16" s="59">
        <f t="shared" si="1"/>
        <v>0</v>
      </c>
      <c r="Q16" s="203"/>
      <c r="R16" s="150"/>
      <c r="S16" s="151">
        <f t="shared" si="2"/>
        <v>0</v>
      </c>
      <c r="T16" s="225"/>
      <c r="U16" s="152"/>
      <c r="V16" s="206"/>
      <c r="W16" s="124"/>
      <c r="X16" s="124"/>
      <c r="Y16" s="124" t="str">
        <f t="shared" si="0"/>
        <v/>
      </c>
      <c r="Z16" s="124"/>
      <c r="AA16" s="124" t="str">
        <f t="shared" si="3"/>
        <v/>
      </c>
      <c r="AB16" s="125" t="str">
        <f t="shared" si="4"/>
        <v xml:space="preserve"> Rate</v>
      </c>
      <c r="AC16" s="192" t="s">
        <v>635</v>
      </c>
      <c r="AJ16" s="49"/>
    </row>
    <row r="17" spans="1:36" ht="15.75" x14ac:dyDescent="0.25">
      <c r="A17" s="46"/>
      <c r="B17" s="55">
        <v>8</v>
      </c>
      <c r="C17" s="113"/>
      <c r="D17" s="56"/>
      <c r="E17" s="56"/>
      <c r="F17" s="113"/>
      <c r="G17" s="62"/>
      <c r="H17" s="57"/>
      <c r="I17" s="58" t="str">
        <f>IFERROR(VLOOKUP(H17,Lists!B:C,2,FALSE),"")</f>
        <v/>
      </c>
      <c r="J17" s="56"/>
      <c r="K17" s="57"/>
      <c r="L17" s="79" t="str">
        <f>IFERROR(INDEX(Sheet1!$B$2:$B$29,MATCH('Claims Summary'!Y17,Sheet1!$A$2:$A$29,0)),"")</f>
        <v/>
      </c>
      <c r="M17" s="58" t="str">
        <f>IFERROR(VLOOKUP(Y17,'LTSS Rates'!A:B,2,FALSE),"")</f>
        <v/>
      </c>
      <c r="N17" s="56"/>
      <c r="O17" s="107">
        <f>IFERROR(INDEX('LTSS Rates'!$A$3:$E$31,MATCH(AA17,'LTSS Rates'!$A$3:$A$31,0),MATCH(AB17,'LTSS Rates'!$A$3:$E$3,0)),0)</f>
        <v>0</v>
      </c>
      <c r="P17" s="59">
        <f t="shared" si="1"/>
        <v>0</v>
      </c>
      <c r="Q17" s="203"/>
      <c r="R17" s="150"/>
      <c r="S17" s="151">
        <f t="shared" si="2"/>
        <v>0</v>
      </c>
      <c r="T17" s="225"/>
      <c r="U17" s="152"/>
      <c r="V17" s="206"/>
      <c r="W17" s="124"/>
      <c r="X17" s="124"/>
      <c r="Y17" s="124" t="str">
        <f t="shared" si="0"/>
        <v/>
      </c>
      <c r="Z17" s="124"/>
      <c r="AA17" s="124" t="str">
        <f t="shared" si="3"/>
        <v/>
      </c>
      <c r="AB17" s="125" t="str">
        <f t="shared" si="4"/>
        <v xml:space="preserve"> Rate</v>
      </c>
      <c r="AC17" s="192" t="s">
        <v>636</v>
      </c>
      <c r="AJ17" s="49"/>
    </row>
    <row r="18" spans="1:36" ht="15.75" x14ac:dyDescent="0.25">
      <c r="A18" s="46"/>
      <c r="B18" s="55">
        <v>9</v>
      </c>
      <c r="C18" s="113"/>
      <c r="D18" s="56"/>
      <c r="E18" s="56"/>
      <c r="F18" s="113"/>
      <c r="G18" s="62"/>
      <c r="H18" s="57"/>
      <c r="I18" s="58" t="str">
        <f>IFERROR(VLOOKUP(H18,Lists!B:C,2,FALSE),"")</f>
        <v/>
      </c>
      <c r="J18" s="56"/>
      <c r="K18" s="57"/>
      <c r="L18" s="79" t="str">
        <f>IFERROR(INDEX(Sheet1!$B$2:$B$29,MATCH('Claims Summary'!Y18,Sheet1!$A$2:$A$29,0)),"")</f>
        <v/>
      </c>
      <c r="M18" s="58" t="str">
        <f>IFERROR(VLOOKUP(Y18,'LTSS Rates'!A:B,2,FALSE),"")</f>
        <v/>
      </c>
      <c r="N18" s="56"/>
      <c r="O18" s="107">
        <f>IFERROR(INDEX('LTSS Rates'!$A$3:$E$31,MATCH(AA18,'LTSS Rates'!$A$3:$A$31,0),MATCH(AB18,'LTSS Rates'!$A$3:$E$3,0)),0)</f>
        <v>0</v>
      </c>
      <c r="P18" s="59">
        <f t="shared" si="1"/>
        <v>0</v>
      </c>
      <c r="Q18" s="203"/>
      <c r="R18" s="150"/>
      <c r="S18" s="151">
        <f t="shared" si="2"/>
        <v>0</v>
      </c>
      <c r="T18" s="225"/>
      <c r="U18" s="152"/>
      <c r="V18" s="206"/>
      <c r="W18" s="124"/>
      <c r="X18" s="124"/>
      <c r="Y18" s="124" t="str">
        <f t="shared" si="0"/>
        <v/>
      </c>
      <c r="Z18" s="124"/>
      <c r="AA18" s="124" t="str">
        <f t="shared" si="3"/>
        <v/>
      </c>
      <c r="AB18" s="125" t="str">
        <f t="shared" si="4"/>
        <v xml:space="preserve"> Rate</v>
      </c>
      <c r="AC18" s="192" t="s">
        <v>637</v>
      </c>
      <c r="AJ18" s="49"/>
    </row>
    <row r="19" spans="1:36" ht="15.75" x14ac:dyDescent="0.25">
      <c r="A19" s="46"/>
      <c r="B19" s="60">
        <v>10</v>
      </c>
      <c r="C19" s="113"/>
      <c r="D19" s="56"/>
      <c r="E19" s="56"/>
      <c r="F19" s="113"/>
      <c r="G19" s="62"/>
      <c r="H19" s="57"/>
      <c r="I19" s="58" t="str">
        <f>IFERROR(VLOOKUP(H19,Lists!B:C,2,FALSE),"")</f>
        <v/>
      </c>
      <c r="J19" s="56"/>
      <c r="K19" s="57"/>
      <c r="L19" s="79" t="str">
        <f>IFERROR(INDEX(Sheet1!$B$2:$B$29,MATCH('Claims Summary'!Y19,Sheet1!$A$2:$A$29,0)),"")</f>
        <v/>
      </c>
      <c r="M19" s="58" t="str">
        <f>IFERROR(VLOOKUP(Y19,'LTSS Rates'!A:B,2,FALSE),"")</f>
        <v/>
      </c>
      <c r="N19" s="56"/>
      <c r="O19" s="107">
        <f>IFERROR(INDEX('LTSS Rates'!$A$3:$E$31,MATCH(AA19,'LTSS Rates'!$A$3:$A$31,0),MATCH(AB19,'LTSS Rates'!$A$3:$E$3,0)),0)</f>
        <v>0</v>
      </c>
      <c r="P19" s="59">
        <f t="shared" si="1"/>
        <v>0</v>
      </c>
      <c r="Q19" s="203"/>
      <c r="R19" s="150"/>
      <c r="S19" s="151">
        <f t="shared" si="2"/>
        <v>0</v>
      </c>
      <c r="T19" s="225"/>
      <c r="U19" s="152"/>
      <c r="V19" s="206"/>
      <c r="W19" s="124"/>
      <c r="X19" s="124"/>
      <c r="Y19" s="124" t="str">
        <f t="shared" si="0"/>
        <v/>
      </c>
      <c r="Z19" s="124"/>
      <c r="AA19" s="124" t="str">
        <f t="shared" si="3"/>
        <v/>
      </c>
      <c r="AB19" s="125" t="str">
        <f t="shared" si="4"/>
        <v xml:space="preserve"> Rate</v>
      </c>
      <c r="AC19" s="51" t="s">
        <v>638</v>
      </c>
      <c r="AJ19" s="49"/>
    </row>
    <row r="20" spans="1:36" ht="15.75" x14ac:dyDescent="0.25">
      <c r="A20" s="46"/>
      <c r="B20" s="60">
        <v>11</v>
      </c>
      <c r="C20" s="113"/>
      <c r="D20" s="56"/>
      <c r="E20" s="56"/>
      <c r="F20" s="113"/>
      <c r="G20" s="62"/>
      <c r="H20" s="57"/>
      <c r="I20" s="58" t="str">
        <f>IFERROR(VLOOKUP(H20,Lists!B:C,2,FALSE),"")</f>
        <v/>
      </c>
      <c r="J20" s="56"/>
      <c r="K20" s="57"/>
      <c r="L20" s="79" t="str">
        <f>IFERROR(INDEX(Sheet1!$B$2:$B$29,MATCH('Claims Summary'!Y20,Sheet1!$A$2:$A$29,0)),"")</f>
        <v/>
      </c>
      <c r="M20" s="58" t="str">
        <f>IFERROR(VLOOKUP(Y20,'LTSS Rates'!A:B,2,FALSE),"")</f>
        <v/>
      </c>
      <c r="N20" s="56"/>
      <c r="O20" s="107">
        <f>IFERROR(INDEX('LTSS Rates'!$A$3:$E$31,MATCH(AA20,'LTSS Rates'!$A$3:$A$31,0),MATCH(AB20,'LTSS Rates'!$A$3:$E$3,0)),0)</f>
        <v>0</v>
      </c>
      <c r="P20" s="59">
        <f t="shared" ref="P20:P83" si="5">IFERROR(N20*O20,0)</f>
        <v>0</v>
      </c>
      <c r="Q20" s="203"/>
      <c r="R20" s="150"/>
      <c r="S20" s="151">
        <f t="shared" si="2"/>
        <v>0</v>
      </c>
      <c r="T20" s="225"/>
      <c r="U20" s="152"/>
      <c r="V20" s="206"/>
      <c r="W20" s="124"/>
      <c r="X20" s="124"/>
      <c r="Y20" s="124" t="str">
        <f t="shared" si="0"/>
        <v/>
      </c>
      <c r="Z20" s="130"/>
      <c r="AA20" s="131" t="str">
        <f t="shared" si="3"/>
        <v/>
      </c>
      <c r="AB20" s="125" t="str">
        <f t="shared" si="4"/>
        <v xml:space="preserve"> Rate</v>
      </c>
      <c r="AC20" s="51" t="s">
        <v>639</v>
      </c>
      <c r="AJ20" s="49"/>
    </row>
    <row r="21" spans="1:36" ht="15.75" x14ac:dyDescent="0.25">
      <c r="A21" s="46"/>
      <c r="B21" s="60">
        <v>12</v>
      </c>
      <c r="C21" s="113"/>
      <c r="D21" s="56"/>
      <c r="E21" s="56"/>
      <c r="F21" s="113"/>
      <c r="G21" s="62"/>
      <c r="H21" s="57"/>
      <c r="I21" s="58" t="str">
        <f>IFERROR(VLOOKUP(H21,Lists!B:C,2,FALSE),"")</f>
        <v/>
      </c>
      <c r="J21" s="56"/>
      <c r="K21" s="57"/>
      <c r="L21" s="79" t="str">
        <f>IFERROR(INDEX(Sheet1!$B$2:$B$29,MATCH('Claims Summary'!Y21,Sheet1!$A$2:$A$29,0)),"")</f>
        <v/>
      </c>
      <c r="M21" s="58" t="str">
        <f>IFERROR(VLOOKUP(Y21,'LTSS Rates'!A:B,2,FALSE),"")</f>
        <v/>
      </c>
      <c r="N21" s="56"/>
      <c r="O21" s="107">
        <f>IFERROR(INDEX('LTSS Rates'!$A$3:$E$31,MATCH(AA21,'LTSS Rates'!$A$3:$A$31,0),MATCH(AB21,'LTSS Rates'!$A$3:$E$3,0)),0)</f>
        <v>0</v>
      </c>
      <c r="P21" s="59">
        <f t="shared" si="5"/>
        <v>0</v>
      </c>
      <c r="Q21" s="203"/>
      <c r="R21" s="150"/>
      <c r="S21" s="151">
        <f t="shared" si="2"/>
        <v>0</v>
      </c>
      <c r="T21" s="225"/>
      <c r="U21" s="152"/>
      <c r="V21" s="206"/>
      <c r="W21" s="124"/>
      <c r="X21" s="124"/>
      <c r="Y21" s="124" t="str">
        <f t="shared" si="0"/>
        <v/>
      </c>
      <c r="Z21" s="124"/>
      <c r="AA21" s="124" t="str">
        <f t="shared" si="3"/>
        <v/>
      </c>
      <c r="AB21" s="125" t="str">
        <f t="shared" si="4"/>
        <v xml:space="preserve"> Rate</v>
      </c>
      <c r="AC21" s="51" t="s">
        <v>640</v>
      </c>
      <c r="AJ21" s="49"/>
    </row>
    <row r="22" spans="1:36" ht="14.65" customHeight="1" x14ac:dyDescent="0.25">
      <c r="B22" s="60">
        <v>13</v>
      </c>
      <c r="C22" s="113"/>
      <c r="D22" s="56"/>
      <c r="E22" s="56"/>
      <c r="F22" s="113"/>
      <c r="G22" s="62"/>
      <c r="H22" s="57"/>
      <c r="I22" s="58" t="str">
        <f>IFERROR(VLOOKUP(H22,Lists!B:C,2,FALSE),"")</f>
        <v/>
      </c>
      <c r="J22" s="56"/>
      <c r="K22" s="57"/>
      <c r="L22" s="79" t="str">
        <f>IFERROR(INDEX(Sheet1!$B$2:$B$29,MATCH('Claims Summary'!Y22,Sheet1!$A$2:$A$29,0)),"")</f>
        <v/>
      </c>
      <c r="M22" s="58" t="str">
        <f>IFERROR(VLOOKUP(Y22,'LTSS Rates'!A:B,2,FALSE),"")</f>
        <v/>
      </c>
      <c r="N22" s="56"/>
      <c r="O22" s="107">
        <f>IFERROR(INDEX('LTSS Rates'!$A$3:$E$31,MATCH(AA22,'LTSS Rates'!$A$3:$A$31,0),MATCH(AB22,'LTSS Rates'!$A$3:$E$3,0)),0)</f>
        <v>0</v>
      </c>
      <c r="P22" s="59">
        <f t="shared" si="5"/>
        <v>0</v>
      </c>
      <c r="Q22" s="203"/>
      <c r="R22" s="150"/>
      <c r="S22" s="153">
        <f t="shared" si="2"/>
        <v>0</v>
      </c>
      <c r="T22" s="225"/>
      <c r="U22" s="152"/>
      <c r="V22" s="206"/>
      <c r="W22" s="128"/>
      <c r="Y22" s="128" t="str">
        <f t="shared" si="0"/>
        <v/>
      </c>
      <c r="AA22" s="128" t="str">
        <f t="shared" si="3"/>
        <v/>
      </c>
      <c r="AB22" s="132" t="str">
        <f t="shared" si="4"/>
        <v xml:space="preserve"> Rate</v>
      </c>
      <c r="AC22" s="193" t="s">
        <v>641</v>
      </c>
      <c r="AJ22" s="49"/>
    </row>
    <row r="23" spans="1:36" ht="14.65" customHeight="1" x14ac:dyDescent="0.25">
      <c r="B23" s="60">
        <v>14</v>
      </c>
      <c r="C23" s="113"/>
      <c r="D23" s="56"/>
      <c r="E23" s="56"/>
      <c r="F23" s="113"/>
      <c r="G23" s="62"/>
      <c r="H23" s="57"/>
      <c r="I23" s="58" t="str">
        <f>IFERROR(VLOOKUP(H23,Lists!B:C,2,FALSE),"")</f>
        <v/>
      </c>
      <c r="J23" s="56"/>
      <c r="K23" s="57"/>
      <c r="L23" s="79" t="str">
        <f>IFERROR(INDEX(Sheet1!$B$2:$B$29,MATCH('Claims Summary'!Y23,Sheet1!$A$2:$A$29,0)),"")</f>
        <v/>
      </c>
      <c r="M23" s="58" t="str">
        <f>IFERROR(VLOOKUP(Y23,'LTSS Rates'!A:B,2,FALSE),"")</f>
        <v/>
      </c>
      <c r="N23" s="56"/>
      <c r="O23" s="107">
        <f>IFERROR(INDEX('LTSS Rates'!$A$3:$E$31,MATCH(AA23,'LTSS Rates'!$A$3:$A$31,0),MATCH(AB23,'LTSS Rates'!$A$3:$E$3,0)),0)</f>
        <v>0</v>
      </c>
      <c r="P23" s="59">
        <f t="shared" si="5"/>
        <v>0</v>
      </c>
      <c r="Q23" s="203"/>
      <c r="R23" s="150"/>
      <c r="S23" s="153">
        <f t="shared" si="2"/>
        <v>0</v>
      </c>
      <c r="T23" s="225"/>
      <c r="U23" s="152"/>
      <c r="V23" s="206"/>
      <c r="W23" s="128"/>
      <c r="Y23" s="128" t="str">
        <f t="shared" si="0"/>
        <v/>
      </c>
      <c r="AA23" s="128" t="str">
        <f t="shared" si="3"/>
        <v/>
      </c>
      <c r="AB23" s="132" t="str">
        <f t="shared" si="4"/>
        <v xml:space="preserve"> Rate</v>
      </c>
      <c r="AC23" s="51" t="s">
        <v>642</v>
      </c>
      <c r="AJ23" s="49"/>
    </row>
    <row r="24" spans="1:36" ht="14.65" customHeight="1" x14ac:dyDescent="0.25">
      <c r="B24" s="60">
        <v>15</v>
      </c>
      <c r="C24" s="113"/>
      <c r="D24" s="56"/>
      <c r="E24" s="56"/>
      <c r="F24" s="113"/>
      <c r="G24" s="62"/>
      <c r="H24" s="57"/>
      <c r="I24" s="58" t="str">
        <f>IFERROR(VLOOKUP(H24,Lists!B:C,2,FALSE),"")</f>
        <v/>
      </c>
      <c r="J24" s="56"/>
      <c r="K24" s="57"/>
      <c r="L24" s="79" t="str">
        <f>IFERROR(INDEX(Sheet1!$B$2:$B$29,MATCH('Claims Summary'!Y24,Sheet1!$A$2:$A$29,0)),"")</f>
        <v/>
      </c>
      <c r="M24" s="58" t="str">
        <f>IFERROR(VLOOKUP(Y24,'LTSS Rates'!A:B,2,FALSE),"")</f>
        <v/>
      </c>
      <c r="N24" s="56"/>
      <c r="O24" s="107">
        <f>IFERROR(INDEX('LTSS Rates'!$A$3:$E$31,MATCH(AA24,'LTSS Rates'!$A$3:$A$31,0),MATCH(AB24,'LTSS Rates'!$A$3:$E$3,0)),0)</f>
        <v>0</v>
      </c>
      <c r="P24" s="59">
        <f t="shared" si="5"/>
        <v>0</v>
      </c>
      <c r="Q24" s="203"/>
      <c r="R24" s="150"/>
      <c r="S24" s="153">
        <f t="shared" si="2"/>
        <v>0</v>
      </c>
      <c r="T24" s="225"/>
      <c r="U24" s="152"/>
      <c r="V24" s="206"/>
      <c r="W24" s="128"/>
      <c r="Y24" s="128" t="str">
        <f t="shared" si="0"/>
        <v/>
      </c>
      <c r="AA24" s="128" t="str">
        <f t="shared" si="3"/>
        <v/>
      </c>
      <c r="AB24" s="132" t="str">
        <f t="shared" si="4"/>
        <v xml:space="preserve"> Rate</v>
      </c>
      <c r="AC24" s="51" t="s">
        <v>645</v>
      </c>
      <c r="AJ24" s="49"/>
    </row>
    <row r="25" spans="1:36" ht="14.65" customHeight="1" x14ac:dyDescent="0.25">
      <c r="B25" s="60">
        <v>16</v>
      </c>
      <c r="C25" s="113"/>
      <c r="D25" s="56"/>
      <c r="E25" s="56"/>
      <c r="F25" s="113"/>
      <c r="G25" s="62"/>
      <c r="H25" s="57"/>
      <c r="I25" s="58" t="str">
        <f>IFERROR(VLOOKUP(H25,Lists!B:C,2,FALSE),"")</f>
        <v/>
      </c>
      <c r="J25" s="56"/>
      <c r="K25" s="57"/>
      <c r="L25" s="79" t="str">
        <f>IFERROR(INDEX(Sheet1!$B$2:$B$29,MATCH('Claims Summary'!Y25,Sheet1!$A$2:$A$29,0)),"")</f>
        <v/>
      </c>
      <c r="M25" s="58" t="str">
        <f>IFERROR(VLOOKUP(Y25,'LTSS Rates'!A:B,2,FALSE),"")</f>
        <v/>
      </c>
      <c r="N25" s="56"/>
      <c r="O25" s="107">
        <f>IFERROR(INDEX('LTSS Rates'!$A$3:$E$31,MATCH(AA25,'LTSS Rates'!$A$3:$A$31,0),MATCH(AB25,'LTSS Rates'!$A$3:$E$3,0)),0)</f>
        <v>0</v>
      </c>
      <c r="P25" s="59">
        <f t="shared" si="5"/>
        <v>0</v>
      </c>
      <c r="Q25" s="203"/>
      <c r="R25" s="150"/>
      <c r="S25" s="153">
        <f t="shared" si="2"/>
        <v>0</v>
      </c>
      <c r="T25" s="225"/>
      <c r="U25" s="152"/>
      <c r="V25" s="206"/>
      <c r="W25" s="128"/>
      <c r="Y25" s="128" t="str">
        <f t="shared" si="0"/>
        <v/>
      </c>
      <c r="AA25" s="128" t="str">
        <f t="shared" si="3"/>
        <v/>
      </c>
      <c r="AB25" s="132" t="str">
        <f t="shared" si="4"/>
        <v xml:space="preserve"> Rate</v>
      </c>
      <c r="AJ25" s="49"/>
    </row>
    <row r="26" spans="1:36" ht="14.65" customHeight="1" x14ac:dyDescent="0.25">
      <c r="B26" s="60">
        <v>17</v>
      </c>
      <c r="C26" s="113"/>
      <c r="D26" s="56"/>
      <c r="E26" s="56"/>
      <c r="F26" s="113"/>
      <c r="G26" s="62"/>
      <c r="H26" s="57"/>
      <c r="I26" s="58" t="str">
        <f>IFERROR(VLOOKUP(H26,Lists!B:C,2,FALSE),"")</f>
        <v/>
      </c>
      <c r="J26" s="56"/>
      <c r="K26" s="57"/>
      <c r="L26" s="79" t="str">
        <f>IFERROR(INDEX(Sheet1!$B$2:$B$29,MATCH('Claims Summary'!Y26,Sheet1!$A$2:$A$29,0)),"")</f>
        <v/>
      </c>
      <c r="M26" s="58" t="str">
        <f>IFERROR(VLOOKUP(Y26,'LTSS Rates'!A:B,2,FALSE),"")</f>
        <v/>
      </c>
      <c r="N26" s="56"/>
      <c r="O26" s="107">
        <f>IFERROR(INDEX('LTSS Rates'!$A$3:$E$31,MATCH(AA26,'LTSS Rates'!$A$3:$A$31,0),MATCH(AB26,'LTSS Rates'!$A$3:$E$3,0)),0)</f>
        <v>0</v>
      </c>
      <c r="P26" s="59">
        <f t="shared" si="5"/>
        <v>0</v>
      </c>
      <c r="Q26" s="203"/>
      <c r="R26" s="150"/>
      <c r="S26" s="153">
        <f t="shared" si="2"/>
        <v>0</v>
      </c>
      <c r="T26" s="225"/>
      <c r="U26" s="152"/>
      <c r="V26" s="206"/>
      <c r="W26" s="128"/>
      <c r="Y26" s="128" t="str">
        <f t="shared" si="0"/>
        <v/>
      </c>
      <c r="AA26" s="128" t="str">
        <f t="shared" si="3"/>
        <v/>
      </c>
      <c r="AB26" s="132" t="str">
        <f t="shared" si="4"/>
        <v xml:space="preserve"> Rate</v>
      </c>
      <c r="AJ26" s="49"/>
    </row>
    <row r="27" spans="1:36" ht="14.65" customHeight="1" x14ac:dyDescent="0.25">
      <c r="B27" s="60">
        <v>18</v>
      </c>
      <c r="C27" s="113"/>
      <c r="D27" s="56"/>
      <c r="E27" s="56"/>
      <c r="F27" s="113"/>
      <c r="G27" s="62"/>
      <c r="H27" s="57"/>
      <c r="I27" s="58" t="str">
        <f>IFERROR(VLOOKUP(H27,Lists!B:C,2,FALSE),"")</f>
        <v/>
      </c>
      <c r="J27" s="56"/>
      <c r="K27" s="57"/>
      <c r="L27" s="79" t="str">
        <f>IFERROR(INDEX(Sheet1!$B$2:$B$29,MATCH('Claims Summary'!Y27,Sheet1!$A$2:$A$29,0)),"")</f>
        <v/>
      </c>
      <c r="M27" s="58" t="str">
        <f>IFERROR(VLOOKUP(Y27,'LTSS Rates'!A:B,2,FALSE),"")</f>
        <v/>
      </c>
      <c r="N27" s="56"/>
      <c r="O27" s="107">
        <f>IFERROR(INDEX('LTSS Rates'!$A$3:$E$31,MATCH(AA27,'LTSS Rates'!$A$3:$A$31,0),MATCH(AB27,'LTSS Rates'!$A$3:$E$3,0)),0)</f>
        <v>0</v>
      </c>
      <c r="P27" s="59">
        <f t="shared" si="5"/>
        <v>0</v>
      </c>
      <c r="Q27" s="203"/>
      <c r="R27" s="150"/>
      <c r="S27" s="153">
        <f t="shared" si="2"/>
        <v>0</v>
      </c>
      <c r="T27" s="225"/>
      <c r="U27" s="152"/>
      <c r="V27" s="206"/>
      <c r="W27" s="128"/>
      <c r="Y27" s="128" t="str">
        <f t="shared" si="0"/>
        <v/>
      </c>
      <c r="AA27" s="128" t="str">
        <f t="shared" si="3"/>
        <v/>
      </c>
      <c r="AB27" s="132" t="str">
        <f t="shared" si="4"/>
        <v xml:space="preserve"> Rate</v>
      </c>
      <c r="AJ27" s="49"/>
    </row>
    <row r="28" spans="1:36" ht="14.65" customHeight="1" x14ac:dyDescent="0.25">
      <c r="B28" s="60">
        <v>19</v>
      </c>
      <c r="C28" s="113"/>
      <c r="D28" s="56"/>
      <c r="E28" s="56"/>
      <c r="F28" s="113"/>
      <c r="G28" s="62"/>
      <c r="H28" s="57"/>
      <c r="I28" s="58" t="str">
        <f>IFERROR(VLOOKUP(H28,Lists!B:C,2,FALSE),"")</f>
        <v/>
      </c>
      <c r="J28" s="56"/>
      <c r="K28" s="57"/>
      <c r="L28" s="79" t="str">
        <f>IFERROR(INDEX(Sheet1!$B$2:$B$29,MATCH('Claims Summary'!Y28,Sheet1!$A$2:$A$29,0)),"")</f>
        <v/>
      </c>
      <c r="M28" s="58" t="str">
        <f>IFERROR(VLOOKUP(Y28,'LTSS Rates'!A:B,2,FALSE),"")</f>
        <v/>
      </c>
      <c r="N28" s="56"/>
      <c r="O28" s="107">
        <f>IFERROR(INDEX('LTSS Rates'!$A$3:$E$31,MATCH(AA28,'LTSS Rates'!$A$3:$A$31,0),MATCH(AB28,'LTSS Rates'!$A$3:$E$3,0)),0)</f>
        <v>0</v>
      </c>
      <c r="P28" s="59">
        <f t="shared" si="5"/>
        <v>0</v>
      </c>
      <c r="Q28" s="203"/>
      <c r="R28" s="150"/>
      <c r="S28" s="153">
        <f t="shared" si="2"/>
        <v>0</v>
      </c>
      <c r="T28" s="225"/>
      <c r="U28" s="152"/>
      <c r="V28" s="206"/>
      <c r="W28" s="128"/>
      <c r="Y28" s="128" t="str">
        <f t="shared" si="0"/>
        <v/>
      </c>
      <c r="AA28" s="128" t="str">
        <f t="shared" si="3"/>
        <v/>
      </c>
      <c r="AB28" s="132" t="str">
        <f t="shared" si="4"/>
        <v xml:space="preserve"> Rate</v>
      </c>
      <c r="AJ28" s="49"/>
    </row>
    <row r="29" spans="1:36" ht="14.65" customHeight="1" x14ac:dyDescent="0.25">
      <c r="B29" s="60">
        <v>20</v>
      </c>
      <c r="C29" s="113"/>
      <c r="D29" s="56"/>
      <c r="E29" s="56"/>
      <c r="F29" s="113"/>
      <c r="G29" s="62"/>
      <c r="H29" s="57"/>
      <c r="I29" s="58" t="str">
        <f>IFERROR(VLOOKUP(H29,Lists!B:C,2,FALSE),"")</f>
        <v/>
      </c>
      <c r="J29" s="56"/>
      <c r="K29" s="57"/>
      <c r="L29" s="79" t="str">
        <f>IFERROR(INDEX(Sheet1!$B$2:$B$29,MATCH('Claims Summary'!Y29,Sheet1!$A$2:$A$29,0)),"")</f>
        <v/>
      </c>
      <c r="M29" s="58" t="str">
        <f>IFERROR(VLOOKUP(Y29,'LTSS Rates'!A:B,2,FALSE),"")</f>
        <v/>
      </c>
      <c r="N29" s="56"/>
      <c r="O29" s="107">
        <f>IFERROR(INDEX('LTSS Rates'!$A$3:$E$31,MATCH(AA29,'LTSS Rates'!$A$3:$A$31,0),MATCH(AB29,'LTSS Rates'!$A$3:$E$3,0)),0)</f>
        <v>0</v>
      </c>
      <c r="P29" s="59">
        <f t="shared" si="5"/>
        <v>0</v>
      </c>
      <c r="Q29" s="203"/>
      <c r="R29" s="150"/>
      <c r="S29" s="153">
        <f t="shared" si="2"/>
        <v>0</v>
      </c>
      <c r="T29" s="225"/>
      <c r="U29" s="152"/>
      <c r="V29" s="206"/>
      <c r="W29" s="128"/>
      <c r="Y29" s="128" t="str">
        <f t="shared" si="0"/>
        <v/>
      </c>
      <c r="AA29" s="128" t="str">
        <f t="shared" si="3"/>
        <v/>
      </c>
      <c r="AB29" s="132" t="str">
        <f t="shared" si="4"/>
        <v xml:space="preserve"> Rate</v>
      </c>
      <c r="AJ29" s="49"/>
    </row>
    <row r="30" spans="1:36" ht="14.65" customHeight="1" x14ac:dyDescent="0.25">
      <c r="B30" s="60">
        <v>21</v>
      </c>
      <c r="C30" s="113"/>
      <c r="D30" s="56"/>
      <c r="E30" s="56"/>
      <c r="F30" s="113"/>
      <c r="G30" s="62"/>
      <c r="H30" s="57"/>
      <c r="I30" s="58" t="str">
        <f>IFERROR(VLOOKUP(H30,Lists!B:C,2,FALSE),"")</f>
        <v/>
      </c>
      <c r="J30" s="56"/>
      <c r="K30" s="57"/>
      <c r="L30" s="79" t="str">
        <f>IFERROR(INDEX(Sheet1!$B$2:$B$29,MATCH('Claims Summary'!Y30,Sheet1!$A$2:$A$29,0)),"")</f>
        <v/>
      </c>
      <c r="M30" s="58" t="str">
        <f>IFERROR(VLOOKUP(Y30,'LTSS Rates'!A:B,2,FALSE),"")</f>
        <v/>
      </c>
      <c r="N30" s="56"/>
      <c r="O30" s="107">
        <f>IFERROR(INDEX('LTSS Rates'!$A$3:$E$31,MATCH(AA30,'LTSS Rates'!$A$3:$A$31,0),MATCH(AB30,'LTSS Rates'!$A$3:$E$3,0)),0)</f>
        <v>0</v>
      </c>
      <c r="P30" s="59">
        <f t="shared" si="5"/>
        <v>0</v>
      </c>
      <c r="Q30" s="203"/>
      <c r="R30" s="150"/>
      <c r="S30" s="153">
        <f t="shared" si="2"/>
        <v>0</v>
      </c>
      <c r="T30" s="225"/>
      <c r="U30" s="152"/>
      <c r="V30" s="206"/>
      <c r="W30" s="128"/>
      <c r="Y30" s="128" t="str">
        <f t="shared" si="0"/>
        <v/>
      </c>
      <c r="AA30" s="128" t="str">
        <f t="shared" si="3"/>
        <v/>
      </c>
      <c r="AB30" s="132" t="str">
        <f t="shared" si="4"/>
        <v xml:space="preserve"> Rate</v>
      </c>
      <c r="AJ30" s="49"/>
    </row>
    <row r="31" spans="1:36" ht="14.65" customHeight="1" x14ac:dyDescent="0.25">
      <c r="B31" s="60">
        <v>22</v>
      </c>
      <c r="C31" s="113"/>
      <c r="D31" s="56"/>
      <c r="E31" s="56"/>
      <c r="F31" s="113"/>
      <c r="G31" s="62"/>
      <c r="H31" s="57"/>
      <c r="I31" s="58" t="str">
        <f>IFERROR(VLOOKUP(H31,Lists!B:C,2,FALSE),"")</f>
        <v/>
      </c>
      <c r="J31" s="56"/>
      <c r="K31" s="57"/>
      <c r="L31" s="79" t="str">
        <f>IFERROR(INDEX(Sheet1!$B$2:$B$29,MATCH('Claims Summary'!Y31,Sheet1!$A$2:$A$29,0)),"")</f>
        <v/>
      </c>
      <c r="M31" s="58" t="str">
        <f>IFERROR(VLOOKUP(Y31,'LTSS Rates'!A:B,2,FALSE),"")</f>
        <v/>
      </c>
      <c r="N31" s="56"/>
      <c r="O31" s="107">
        <f>IFERROR(INDEX('LTSS Rates'!$A$3:$E$31,MATCH(AA31,'LTSS Rates'!$A$3:$A$31,0),MATCH(AB31,'LTSS Rates'!$A$3:$E$3,0)),0)</f>
        <v>0</v>
      </c>
      <c r="P31" s="59">
        <f t="shared" si="5"/>
        <v>0</v>
      </c>
      <c r="Q31" s="203"/>
      <c r="R31" s="150"/>
      <c r="S31" s="153">
        <f t="shared" si="2"/>
        <v>0</v>
      </c>
      <c r="T31" s="225"/>
      <c r="U31" s="152"/>
      <c r="V31" s="206"/>
      <c r="W31" s="128"/>
      <c r="Y31" s="128" t="str">
        <f t="shared" si="0"/>
        <v/>
      </c>
      <c r="AA31" s="128" t="str">
        <f t="shared" si="3"/>
        <v/>
      </c>
      <c r="AB31" s="132" t="str">
        <f t="shared" si="4"/>
        <v xml:space="preserve"> Rate</v>
      </c>
      <c r="AJ31" s="49"/>
    </row>
    <row r="32" spans="1:36" ht="14.65" customHeight="1" x14ac:dyDescent="0.25">
      <c r="B32" s="60">
        <v>23</v>
      </c>
      <c r="C32" s="113"/>
      <c r="D32" s="56"/>
      <c r="E32" s="56"/>
      <c r="F32" s="113"/>
      <c r="G32" s="62"/>
      <c r="H32" s="57"/>
      <c r="I32" s="58" t="str">
        <f>IFERROR(VLOOKUP(H32,Lists!B:C,2,FALSE),"")</f>
        <v/>
      </c>
      <c r="J32" s="56"/>
      <c r="K32" s="57"/>
      <c r="L32" s="79" t="str">
        <f>IFERROR(INDEX(Sheet1!$B$2:$B$29,MATCH('Claims Summary'!Y32,Sheet1!$A$2:$A$29,0)),"")</f>
        <v/>
      </c>
      <c r="M32" s="58" t="str">
        <f>IFERROR(VLOOKUP(Y32,'LTSS Rates'!A:B,2,FALSE),"")</f>
        <v/>
      </c>
      <c r="N32" s="56"/>
      <c r="O32" s="107">
        <f>IFERROR(INDEX('LTSS Rates'!$A$3:$E$31,MATCH(AA32,'LTSS Rates'!$A$3:$A$31,0),MATCH(AB32,'LTSS Rates'!$A$3:$E$3,0)),0)</f>
        <v>0</v>
      </c>
      <c r="P32" s="59">
        <f t="shared" si="5"/>
        <v>0</v>
      </c>
      <c r="Q32" s="203"/>
      <c r="R32" s="150"/>
      <c r="S32" s="153">
        <f t="shared" si="2"/>
        <v>0</v>
      </c>
      <c r="T32" s="225"/>
      <c r="U32" s="152"/>
      <c r="V32" s="206"/>
      <c r="W32" s="128"/>
      <c r="Y32" s="128" t="str">
        <f t="shared" si="0"/>
        <v/>
      </c>
      <c r="AA32" s="128" t="str">
        <f t="shared" si="3"/>
        <v/>
      </c>
      <c r="AB32" s="132" t="str">
        <f t="shared" si="4"/>
        <v xml:space="preserve"> Rate</v>
      </c>
      <c r="AJ32" s="49"/>
    </row>
    <row r="33" spans="2:36" ht="14.65" customHeight="1" x14ac:dyDescent="0.25">
      <c r="B33" s="60">
        <v>24</v>
      </c>
      <c r="C33" s="113"/>
      <c r="D33" s="56"/>
      <c r="E33" s="56"/>
      <c r="F33" s="113"/>
      <c r="G33" s="62"/>
      <c r="H33" s="57"/>
      <c r="I33" s="58" t="str">
        <f>IFERROR(VLOOKUP(H33,Lists!B:C,2,FALSE),"")</f>
        <v/>
      </c>
      <c r="J33" s="56"/>
      <c r="K33" s="57"/>
      <c r="L33" s="79" t="str">
        <f>IFERROR(INDEX(Sheet1!$B$2:$B$29,MATCH('Claims Summary'!Y33,Sheet1!$A$2:$A$29,0)),"")</f>
        <v/>
      </c>
      <c r="M33" s="58" t="str">
        <f>IFERROR(VLOOKUP(Y33,'LTSS Rates'!A:B,2,FALSE),"")</f>
        <v/>
      </c>
      <c r="N33" s="56"/>
      <c r="O33" s="107">
        <f>IFERROR(INDEX('LTSS Rates'!$A$3:$E$31,MATCH(AA33,'LTSS Rates'!$A$3:$A$31,0),MATCH(AB33,'LTSS Rates'!$A$3:$E$3,0)),0)</f>
        <v>0</v>
      </c>
      <c r="P33" s="59">
        <f t="shared" si="5"/>
        <v>0</v>
      </c>
      <c r="Q33" s="203"/>
      <c r="R33" s="150"/>
      <c r="S33" s="153">
        <f t="shared" si="2"/>
        <v>0</v>
      </c>
      <c r="T33" s="225"/>
      <c r="U33" s="152"/>
      <c r="V33" s="206"/>
      <c r="W33" s="128"/>
      <c r="Y33" s="128" t="str">
        <f t="shared" si="0"/>
        <v/>
      </c>
      <c r="AA33" s="128" t="str">
        <f t="shared" si="3"/>
        <v/>
      </c>
      <c r="AB33" s="132" t="str">
        <f t="shared" si="4"/>
        <v xml:space="preserve"> Rate</v>
      </c>
      <c r="AJ33" s="49"/>
    </row>
    <row r="34" spans="2:36" ht="14.65" customHeight="1" x14ac:dyDescent="0.25">
      <c r="B34" s="60">
        <v>25</v>
      </c>
      <c r="C34" s="113"/>
      <c r="D34" s="56"/>
      <c r="E34" s="56"/>
      <c r="F34" s="113"/>
      <c r="G34" s="62"/>
      <c r="H34" s="57"/>
      <c r="I34" s="58" t="str">
        <f>IFERROR(VLOOKUP(H34,Lists!B:C,2,FALSE),"")</f>
        <v/>
      </c>
      <c r="J34" s="56"/>
      <c r="K34" s="57"/>
      <c r="L34" s="79" t="str">
        <f>IFERROR(INDEX(Sheet1!$B$2:$B$29,MATCH('Claims Summary'!Y34,Sheet1!$A$2:$A$29,0)),"")</f>
        <v/>
      </c>
      <c r="M34" s="58" t="str">
        <f>IFERROR(VLOOKUP(Y34,'LTSS Rates'!A:B,2,FALSE),"")</f>
        <v/>
      </c>
      <c r="N34" s="56"/>
      <c r="O34" s="107">
        <f>IFERROR(INDEX('LTSS Rates'!$A$3:$E$31,MATCH(AA34,'LTSS Rates'!$A$3:$A$31,0),MATCH(AB34,'LTSS Rates'!$A$3:$E$3,0)),0)</f>
        <v>0</v>
      </c>
      <c r="P34" s="59">
        <f t="shared" si="5"/>
        <v>0</v>
      </c>
      <c r="Q34" s="203"/>
      <c r="R34" s="150"/>
      <c r="S34" s="153">
        <f t="shared" si="2"/>
        <v>0</v>
      </c>
      <c r="T34" s="225"/>
      <c r="U34" s="152"/>
      <c r="V34" s="206"/>
      <c r="W34" s="128"/>
      <c r="Y34" s="128" t="str">
        <f t="shared" si="0"/>
        <v/>
      </c>
      <c r="AA34" s="128" t="str">
        <f t="shared" si="3"/>
        <v/>
      </c>
      <c r="AB34" s="132" t="str">
        <f t="shared" si="4"/>
        <v xml:space="preserve"> Rate</v>
      </c>
      <c r="AJ34" s="49"/>
    </row>
    <row r="35" spans="2:36" ht="14.65" customHeight="1" x14ac:dyDescent="0.25">
      <c r="B35" s="60">
        <v>26</v>
      </c>
      <c r="C35" s="113"/>
      <c r="D35" s="56"/>
      <c r="E35" s="56"/>
      <c r="F35" s="113"/>
      <c r="G35" s="62"/>
      <c r="H35" s="57"/>
      <c r="I35" s="58" t="str">
        <f>IFERROR(VLOOKUP(H35,Lists!B:C,2,FALSE),"")</f>
        <v/>
      </c>
      <c r="J35" s="56"/>
      <c r="K35" s="57"/>
      <c r="L35" s="79" t="str">
        <f>IFERROR(INDEX(Sheet1!$B$2:$B$29,MATCH('Claims Summary'!Y35,Sheet1!$A$2:$A$29,0)),"")</f>
        <v/>
      </c>
      <c r="M35" s="58" t="str">
        <f>IFERROR(VLOOKUP(Y35,'LTSS Rates'!A:B,2,FALSE),"")</f>
        <v/>
      </c>
      <c r="N35" s="56"/>
      <c r="O35" s="107">
        <f>IFERROR(INDEX('LTSS Rates'!$A$3:$E$31,MATCH(AA35,'LTSS Rates'!$A$3:$A$31,0),MATCH(AB35,'LTSS Rates'!$A$3:$E$3,0)),0)</f>
        <v>0</v>
      </c>
      <c r="P35" s="59">
        <f t="shared" si="5"/>
        <v>0</v>
      </c>
      <c r="Q35" s="203"/>
      <c r="R35" s="150"/>
      <c r="S35" s="153">
        <f t="shared" si="2"/>
        <v>0</v>
      </c>
      <c r="T35" s="225"/>
      <c r="U35" s="152"/>
      <c r="V35" s="206"/>
      <c r="W35" s="128"/>
      <c r="Y35" s="128" t="str">
        <f t="shared" si="0"/>
        <v/>
      </c>
      <c r="AA35" s="128" t="str">
        <f t="shared" si="3"/>
        <v/>
      </c>
      <c r="AB35" s="132" t="str">
        <f t="shared" si="4"/>
        <v xml:space="preserve"> Rate</v>
      </c>
      <c r="AJ35" s="49"/>
    </row>
    <row r="36" spans="2:36" ht="14.65" customHeight="1" x14ac:dyDescent="0.25">
      <c r="B36" s="60">
        <v>27</v>
      </c>
      <c r="C36" s="113"/>
      <c r="D36" s="56"/>
      <c r="E36" s="56"/>
      <c r="F36" s="113"/>
      <c r="G36" s="62"/>
      <c r="H36" s="57"/>
      <c r="I36" s="58" t="str">
        <f>IFERROR(VLOOKUP(H36,Lists!B:C,2,FALSE),"")</f>
        <v/>
      </c>
      <c r="J36" s="56"/>
      <c r="K36" s="57"/>
      <c r="L36" s="79" t="str">
        <f>IFERROR(INDEX(Sheet1!$B$2:$B$29,MATCH('Claims Summary'!Y36,Sheet1!$A$2:$A$29,0)),"")</f>
        <v/>
      </c>
      <c r="M36" s="58" t="str">
        <f>IFERROR(VLOOKUP(Y36,'LTSS Rates'!A:B,2,FALSE),"")</f>
        <v/>
      </c>
      <c r="N36" s="56"/>
      <c r="O36" s="107">
        <f>IFERROR(INDEX('LTSS Rates'!$A$3:$E$31,MATCH(AA36,'LTSS Rates'!$A$3:$A$31,0),MATCH(AB36,'LTSS Rates'!$A$3:$E$3,0)),0)</f>
        <v>0</v>
      </c>
      <c r="P36" s="59">
        <f t="shared" si="5"/>
        <v>0</v>
      </c>
      <c r="Q36" s="203"/>
      <c r="R36" s="150"/>
      <c r="S36" s="153">
        <f t="shared" si="2"/>
        <v>0</v>
      </c>
      <c r="T36" s="225"/>
      <c r="U36" s="152"/>
      <c r="V36" s="206"/>
      <c r="W36" s="128"/>
      <c r="Y36" s="128" t="str">
        <f t="shared" si="0"/>
        <v/>
      </c>
      <c r="AA36" s="128" t="str">
        <f t="shared" si="3"/>
        <v/>
      </c>
      <c r="AB36" s="132" t="str">
        <f t="shared" si="4"/>
        <v xml:space="preserve"> Rate</v>
      </c>
      <c r="AJ36" s="49"/>
    </row>
    <row r="37" spans="2:36" ht="14.65" customHeight="1" x14ac:dyDescent="0.25">
      <c r="B37" s="60">
        <v>28</v>
      </c>
      <c r="C37" s="113"/>
      <c r="D37" s="56"/>
      <c r="E37" s="56"/>
      <c r="F37" s="113"/>
      <c r="G37" s="62"/>
      <c r="H37" s="57"/>
      <c r="I37" s="58" t="str">
        <f>IFERROR(VLOOKUP(H37,Lists!B:C,2,FALSE),"")</f>
        <v/>
      </c>
      <c r="J37" s="56"/>
      <c r="K37" s="57"/>
      <c r="L37" s="79" t="str">
        <f>IFERROR(INDEX(Sheet1!$B$2:$B$29,MATCH('Claims Summary'!Y37,Sheet1!$A$2:$A$29,0)),"")</f>
        <v/>
      </c>
      <c r="M37" s="58" t="str">
        <f>IFERROR(VLOOKUP(Y37,'LTSS Rates'!A:B,2,FALSE),"")</f>
        <v/>
      </c>
      <c r="N37" s="56"/>
      <c r="O37" s="107">
        <f>IFERROR(INDEX('LTSS Rates'!$A$3:$E$31,MATCH(AA37,'LTSS Rates'!$A$3:$A$31,0),MATCH(AB37,'LTSS Rates'!$A$3:$E$3,0)),0)</f>
        <v>0</v>
      </c>
      <c r="P37" s="59">
        <f t="shared" si="5"/>
        <v>0</v>
      </c>
      <c r="Q37" s="203"/>
      <c r="R37" s="150"/>
      <c r="S37" s="153">
        <f t="shared" si="2"/>
        <v>0</v>
      </c>
      <c r="T37" s="225"/>
      <c r="U37" s="152"/>
      <c r="V37" s="206"/>
      <c r="W37" s="128"/>
      <c r="Y37" s="128" t="str">
        <f t="shared" si="0"/>
        <v/>
      </c>
      <c r="AA37" s="128" t="str">
        <f t="shared" si="3"/>
        <v/>
      </c>
      <c r="AB37" s="132" t="str">
        <f t="shared" si="4"/>
        <v xml:space="preserve"> Rate</v>
      </c>
      <c r="AJ37" s="49"/>
    </row>
    <row r="38" spans="2:36" ht="14.65" customHeight="1" x14ac:dyDescent="0.25">
      <c r="B38" s="60">
        <v>29</v>
      </c>
      <c r="C38" s="113"/>
      <c r="D38" s="56"/>
      <c r="E38" s="56"/>
      <c r="F38" s="113"/>
      <c r="G38" s="62"/>
      <c r="H38" s="57"/>
      <c r="I38" s="58" t="str">
        <f>IFERROR(VLOOKUP(H38,Lists!B:C,2,FALSE),"")</f>
        <v/>
      </c>
      <c r="J38" s="56"/>
      <c r="K38" s="57"/>
      <c r="L38" s="79" t="str">
        <f>IFERROR(INDEX(Sheet1!$B$2:$B$29,MATCH('Claims Summary'!Y38,Sheet1!$A$2:$A$29,0)),"")</f>
        <v/>
      </c>
      <c r="M38" s="58" t="str">
        <f>IFERROR(VLOOKUP(Y38,'LTSS Rates'!A:B,2,FALSE),"")</f>
        <v/>
      </c>
      <c r="N38" s="56"/>
      <c r="O38" s="107">
        <f>IFERROR(INDEX('LTSS Rates'!$A$3:$E$31,MATCH(AA38,'LTSS Rates'!$A$3:$A$31,0),MATCH(AB38,'LTSS Rates'!$A$3:$E$3,0)),0)</f>
        <v>0</v>
      </c>
      <c r="P38" s="59">
        <f t="shared" si="5"/>
        <v>0</v>
      </c>
      <c r="Q38" s="203"/>
      <c r="R38" s="150"/>
      <c r="S38" s="153">
        <f t="shared" si="2"/>
        <v>0</v>
      </c>
      <c r="T38" s="225"/>
      <c r="U38" s="152"/>
      <c r="V38" s="206"/>
      <c r="W38" s="128"/>
      <c r="Y38" s="128" t="str">
        <f t="shared" si="0"/>
        <v/>
      </c>
      <c r="AA38" s="128" t="str">
        <f t="shared" si="3"/>
        <v/>
      </c>
      <c r="AB38" s="132" t="str">
        <f t="shared" si="4"/>
        <v xml:space="preserve"> Rate</v>
      </c>
      <c r="AJ38" s="49"/>
    </row>
    <row r="39" spans="2:36" ht="14.65" customHeight="1" x14ac:dyDescent="0.25">
      <c r="B39" s="60">
        <v>30</v>
      </c>
      <c r="C39" s="113"/>
      <c r="D39" s="56"/>
      <c r="E39" s="56"/>
      <c r="F39" s="113"/>
      <c r="G39" s="62"/>
      <c r="H39" s="57"/>
      <c r="I39" s="58" t="str">
        <f>IFERROR(VLOOKUP(H39,Lists!B:C,2,FALSE),"")</f>
        <v/>
      </c>
      <c r="J39" s="56"/>
      <c r="K39" s="57"/>
      <c r="L39" s="79" t="str">
        <f>IFERROR(INDEX(Sheet1!$B$2:$B$29,MATCH('Claims Summary'!Y39,Sheet1!$A$2:$A$29,0)),"")</f>
        <v/>
      </c>
      <c r="M39" s="58" t="str">
        <f>IFERROR(VLOOKUP(Y39,'LTSS Rates'!A:B,2,FALSE),"")</f>
        <v/>
      </c>
      <c r="N39" s="56"/>
      <c r="O39" s="107">
        <f>IFERROR(INDEX('LTSS Rates'!$A$3:$E$31,MATCH(AA39,'LTSS Rates'!$A$3:$A$31,0),MATCH(AB39,'LTSS Rates'!$A$3:$E$3,0)),0)</f>
        <v>0</v>
      </c>
      <c r="P39" s="59">
        <f t="shared" si="5"/>
        <v>0</v>
      </c>
      <c r="Q39" s="203"/>
      <c r="R39" s="150"/>
      <c r="S39" s="153">
        <f t="shared" si="2"/>
        <v>0</v>
      </c>
      <c r="T39" s="225"/>
      <c r="U39" s="152"/>
      <c r="V39" s="206"/>
      <c r="W39" s="128"/>
      <c r="Y39" s="128" t="str">
        <f t="shared" si="0"/>
        <v/>
      </c>
      <c r="AA39" s="128" t="str">
        <f t="shared" si="3"/>
        <v/>
      </c>
      <c r="AB39" s="132" t="str">
        <f t="shared" si="4"/>
        <v xml:space="preserve"> Rate</v>
      </c>
      <c r="AJ39" s="49"/>
    </row>
    <row r="40" spans="2:36" ht="14.65" customHeight="1" x14ac:dyDescent="0.25">
      <c r="B40" s="60">
        <v>31</v>
      </c>
      <c r="C40" s="113"/>
      <c r="D40" s="56"/>
      <c r="E40" s="56"/>
      <c r="F40" s="113"/>
      <c r="G40" s="62"/>
      <c r="H40" s="57"/>
      <c r="I40" s="58" t="str">
        <f>IFERROR(VLOOKUP(H40,Lists!B:C,2,FALSE),"")</f>
        <v/>
      </c>
      <c r="J40" s="56"/>
      <c r="K40" s="57"/>
      <c r="L40" s="79" t="str">
        <f>IFERROR(INDEX(Sheet1!$B$2:$B$29,MATCH('Claims Summary'!Y40,Sheet1!$A$2:$A$29,0)),"")</f>
        <v/>
      </c>
      <c r="M40" s="58" t="str">
        <f>IFERROR(VLOOKUP(Y40,'LTSS Rates'!A:B,2,FALSE),"")</f>
        <v/>
      </c>
      <c r="N40" s="56"/>
      <c r="O40" s="107">
        <f>IFERROR(INDEX('LTSS Rates'!$A$3:$E$31,MATCH(AA40,'LTSS Rates'!$A$3:$A$31,0),MATCH(AB40,'LTSS Rates'!$A$3:$E$3,0)),0)</f>
        <v>0</v>
      </c>
      <c r="P40" s="59">
        <f t="shared" si="5"/>
        <v>0</v>
      </c>
      <c r="Q40" s="203"/>
      <c r="R40" s="150"/>
      <c r="S40" s="153">
        <f t="shared" si="2"/>
        <v>0</v>
      </c>
      <c r="T40" s="225"/>
      <c r="U40" s="152"/>
      <c r="V40" s="206"/>
      <c r="W40" s="128"/>
      <c r="Y40" s="128" t="str">
        <f t="shared" si="0"/>
        <v/>
      </c>
      <c r="AA40" s="128" t="str">
        <f t="shared" si="3"/>
        <v/>
      </c>
      <c r="AB40" s="132" t="str">
        <f t="shared" si="4"/>
        <v xml:space="preserve"> Rate</v>
      </c>
      <c r="AJ40" s="49"/>
    </row>
    <row r="41" spans="2:36" ht="14.65" customHeight="1" x14ac:dyDescent="0.25">
      <c r="B41" s="60">
        <v>32</v>
      </c>
      <c r="C41" s="113"/>
      <c r="D41" s="56"/>
      <c r="E41" s="56"/>
      <c r="F41" s="113"/>
      <c r="G41" s="62"/>
      <c r="H41" s="57"/>
      <c r="I41" s="58" t="str">
        <f>IFERROR(VLOOKUP(H41,Lists!B:C,2,FALSE),"")</f>
        <v/>
      </c>
      <c r="J41" s="56"/>
      <c r="K41" s="57"/>
      <c r="L41" s="79" t="str">
        <f>IFERROR(INDEX(Sheet1!$B$2:$B$29,MATCH('Claims Summary'!Y41,Sheet1!$A$2:$A$29,0)),"")</f>
        <v/>
      </c>
      <c r="M41" s="58" t="str">
        <f>IFERROR(VLOOKUP(Y41,'LTSS Rates'!A:B,2,FALSE),"")</f>
        <v/>
      </c>
      <c r="N41" s="56"/>
      <c r="O41" s="107">
        <f>IFERROR(INDEX('LTSS Rates'!$A$3:$E$31,MATCH(AA41,'LTSS Rates'!$A$3:$A$31,0),MATCH(AB41,'LTSS Rates'!$A$3:$E$3,0)),0)</f>
        <v>0</v>
      </c>
      <c r="P41" s="59">
        <f t="shared" si="5"/>
        <v>0</v>
      </c>
      <c r="Q41" s="203"/>
      <c r="R41" s="150"/>
      <c r="S41" s="153">
        <f t="shared" si="2"/>
        <v>0</v>
      </c>
      <c r="T41" s="225"/>
      <c r="U41" s="152"/>
      <c r="V41" s="206"/>
      <c r="W41" s="128"/>
      <c r="Y41" s="128" t="str">
        <f t="shared" si="0"/>
        <v/>
      </c>
      <c r="AA41" s="128" t="str">
        <f t="shared" si="3"/>
        <v/>
      </c>
      <c r="AB41" s="132" t="str">
        <f t="shared" si="4"/>
        <v xml:space="preserve"> Rate</v>
      </c>
      <c r="AJ41" s="49"/>
    </row>
    <row r="42" spans="2:36" ht="14.65" customHeight="1" x14ac:dyDescent="0.25">
      <c r="B42" s="60">
        <v>33</v>
      </c>
      <c r="C42" s="113"/>
      <c r="D42" s="56"/>
      <c r="E42" s="56"/>
      <c r="F42" s="113"/>
      <c r="G42" s="62"/>
      <c r="H42" s="57"/>
      <c r="I42" s="58" t="str">
        <f>IFERROR(VLOOKUP(H42,Lists!B:C,2,FALSE),"")</f>
        <v/>
      </c>
      <c r="J42" s="56"/>
      <c r="K42" s="57"/>
      <c r="L42" s="79" t="str">
        <f>IFERROR(INDEX(Sheet1!$B$2:$B$29,MATCH('Claims Summary'!Y42,Sheet1!$A$2:$A$29,0)),"")</f>
        <v/>
      </c>
      <c r="M42" s="58" t="str">
        <f>IFERROR(VLOOKUP(Y42,'LTSS Rates'!A:B,2,FALSE),"")</f>
        <v/>
      </c>
      <c r="N42" s="56"/>
      <c r="O42" s="107">
        <f>IFERROR(INDEX('LTSS Rates'!$A$3:$E$31,MATCH(AA42,'LTSS Rates'!$A$3:$A$31,0),MATCH(AB42,'LTSS Rates'!$A$3:$E$3,0)),0)</f>
        <v>0</v>
      </c>
      <c r="P42" s="59">
        <f t="shared" si="5"/>
        <v>0</v>
      </c>
      <c r="Q42" s="203"/>
      <c r="R42" s="150"/>
      <c r="S42" s="153">
        <f t="shared" si="2"/>
        <v>0</v>
      </c>
      <c r="T42" s="225"/>
      <c r="U42" s="152"/>
      <c r="V42" s="206"/>
      <c r="W42" s="128"/>
      <c r="Y42" s="128" t="str">
        <f t="shared" ref="Y42:Y74" si="6">CONCATENATE(K42,J42)</f>
        <v/>
      </c>
      <c r="AA42" s="128" t="str">
        <f t="shared" si="3"/>
        <v/>
      </c>
      <c r="AB42" s="132" t="str">
        <f t="shared" si="4"/>
        <v xml:space="preserve"> Rate</v>
      </c>
      <c r="AJ42" s="49"/>
    </row>
    <row r="43" spans="2:36" ht="14.65" customHeight="1" x14ac:dyDescent="0.25">
      <c r="B43" s="60">
        <v>34</v>
      </c>
      <c r="C43" s="113"/>
      <c r="D43" s="56"/>
      <c r="E43" s="56"/>
      <c r="F43" s="113"/>
      <c r="G43" s="62"/>
      <c r="H43" s="57"/>
      <c r="I43" s="58" t="str">
        <f>IFERROR(VLOOKUP(H43,Lists!B:C,2,FALSE),"")</f>
        <v/>
      </c>
      <c r="J43" s="56"/>
      <c r="K43" s="57"/>
      <c r="L43" s="79" t="str">
        <f>IFERROR(INDEX(Sheet1!$B$2:$B$29,MATCH('Claims Summary'!Y43,Sheet1!$A$2:$A$29,0)),"")</f>
        <v/>
      </c>
      <c r="M43" s="58" t="str">
        <f>IFERROR(VLOOKUP(Y43,'LTSS Rates'!A:B,2,FALSE),"")</f>
        <v/>
      </c>
      <c r="N43" s="56"/>
      <c r="O43" s="107">
        <f>IFERROR(INDEX('LTSS Rates'!$A$3:$E$31,MATCH(AA43,'LTSS Rates'!$A$3:$A$31,0),MATCH(AB43,'LTSS Rates'!$A$3:$E$3,0)),0)</f>
        <v>0</v>
      </c>
      <c r="P43" s="59">
        <f t="shared" si="5"/>
        <v>0</v>
      </c>
      <c r="Q43" s="203"/>
      <c r="R43" s="150"/>
      <c r="S43" s="153">
        <f t="shared" si="2"/>
        <v>0</v>
      </c>
      <c r="T43" s="225"/>
      <c r="U43" s="152"/>
      <c r="V43" s="206"/>
      <c r="W43" s="128"/>
      <c r="Y43" s="128" t="str">
        <f t="shared" si="6"/>
        <v/>
      </c>
      <c r="AA43" s="128" t="str">
        <f t="shared" si="3"/>
        <v/>
      </c>
      <c r="AB43" s="132" t="str">
        <f t="shared" si="4"/>
        <v xml:space="preserve"> Rate</v>
      </c>
      <c r="AJ43" s="49"/>
    </row>
    <row r="44" spans="2:36" ht="14.65" customHeight="1" x14ac:dyDescent="0.25">
      <c r="B44" s="60">
        <v>35</v>
      </c>
      <c r="C44" s="113"/>
      <c r="D44" s="56"/>
      <c r="E44" s="56"/>
      <c r="F44" s="113"/>
      <c r="G44" s="62"/>
      <c r="H44" s="57"/>
      <c r="I44" s="58" t="str">
        <f>IFERROR(VLOOKUP(H44,Lists!B:C,2,FALSE),"")</f>
        <v/>
      </c>
      <c r="J44" s="56"/>
      <c r="K44" s="57"/>
      <c r="L44" s="79" t="str">
        <f>IFERROR(INDEX(Sheet1!$B$2:$B$29,MATCH('Claims Summary'!Y44,Sheet1!$A$2:$A$29,0)),"")</f>
        <v/>
      </c>
      <c r="M44" s="58" t="str">
        <f>IFERROR(VLOOKUP(Y44,'LTSS Rates'!A:B,2,FALSE),"")</f>
        <v/>
      </c>
      <c r="N44" s="56"/>
      <c r="O44" s="107">
        <f>IFERROR(INDEX('LTSS Rates'!$A$3:$E$31,MATCH(AA44,'LTSS Rates'!$A$3:$A$31,0),MATCH(AB44,'LTSS Rates'!$A$3:$E$3,0)),0)</f>
        <v>0</v>
      </c>
      <c r="P44" s="59">
        <f t="shared" si="5"/>
        <v>0</v>
      </c>
      <c r="Q44" s="203"/>
      <c r="R44" s="150"/>
      <c r="S44" s="153">
        <f t="shared" si="2"/>
        <v>0</v>
      </c>
      <c r="T44" s="225"/>
      <c r="U44" s="152"/>
      <c r="V44" s="206"/>
      <c r="W44" s="128"/>
      <c r="Y44" s="128" t="str">
        <f t="shared" si="6"/>
        <v/>
      </c>
      <c r="AA44" s="128" t="str">
        <f t="shared" si="3"/>
        <v/>
      </c>
      <c r="AB44" s="132" t="str">
        <f t="shared" si="4"/>
        <v xml:space="preserve"> Rate</v>
      </c>
      <c r="AJ44" s="49"/>
    </row>
    <row r="45" spans="2:36" ht="14.65" customHeight="1" x14ac:dyDescent="0.25">
      <c r="B45" s="60">
        <v>36</v>
      </c>
      <c r="C45" s="113"/>
      <c r="D45" s="56"/>
      <c r="E45" s="56"/>
      <c r="F45" s="113"/>
      <c r="G45" s="62"/>
      <c r="H45" s="57"/>
      <c r="I45" s="58" t="str">
        <f>IFERROR(VLOOKUP(H45,Lists!B:C,2,FALSE),"")</f>
        <v/>
      </c>
      <c r="J45" s="56"/>
      <c r="K45" s="57"/>
      <c r="L45" s="79" t="str">
        <f>IFERROR(INDEX(Sheet1!$B$2:$B$29,MATCH('Claims Summary'!Y45,Sheet1!$A$2:$A$29,0)),"")</f>
        <v/>
      </c>
      <c r="M45" s="58" t="str">
        <f>IFERROR(VLOOKUP(Y45,'LTSS Rates'!A:B,2,FALSE),"")</f>
        <v/>
      </c>
      <c r="N45" s="56"/>
      <c r="O45" s="107">
        <f>IFERROR(INDEX('LTSS Rates'!$A$3:$E$31,MATCH(AA45,'LTSS Rates'!$A$3:$A$31,0),MATCH(AB45,'LTSS Rates'!$A$3:$E$3,0)),0)</f>
        <v>0</v>
      </c>
      <c r="P45" s="59">
        <f t="shared" si="5"/>
        <v>0</v>
      </c>
      <c r="Q45" s="203"/>
      <c r="R45" s="150"/>
      <c r="S45" s="153">
        <f t="shared" si="2"/>
        <v>0</v>
      </c>
      <c r="T45" s="225"/>
      <c r="U45" s="152"/>
      <c r="V45" s="206"/>
      <c r="W45" s="128"/>
      <c r="Y45" s="128" t="str">
        <f t="shared" si="6"/>
        <v/>
      </c>
      <c r="AA45" s="128" t="str">
        <f t="shared" si="3"/>
        <v/>
      </c>
      <c r="AB45" s="132" t="str">
        <f t="shared" si="4"/>
        <v xml:space="preserve"> Rate</v>
      </c>
      <c r="AJ45" s="49"/>
    </row>
    <row r="46" spans="2:36" ht="14.65" customHeight="1" x14ac:dyDescent="0.25">
      <c r="B46" s="60">
        <v>37</v>
      </c>
      <c r="C46" s="113"/>
      <c r="D46" s="56"/>
      <c r="E46" s="56"/>
      <c r="F46" s="113"/>
      <c r="G46" s="62"/>
      <c r="H46" s="57"/>
      <c r="I46" s="58" t="str">
        <f>IFERROR(VLOOKUP(H46,Lists!B:C,2,FALSE),"")</f>
        <v/>
      </c>
      <c r="J46" s="56"/>
      <c r="K46" s="57"/>
      <c r="L46" s="79" t="str">
        <f>IFERROR(INDEX(Sheet1!$B$2:$B$29,MATCH('Claims Summary'!Y46,Sheet1!$A$2:$A$29,0)),"")</f>
        <v/>
      </c>
      <c r="M46" s="58" t="str">
        <f>IFERROR(VLOOKUP(Y46,'LTSS Rates'!A:B,2,FALSE),"")</f>
        <v/>
      </c>
      <c r="N46" s="56"/>
      <c r="O46" s="107">
        <f>IFERROR(INDEX('LTSS Rates'!$A$3:$E$31,MATCH(AA46,'LTSS Rates'!$A$3:$A$31,0),MATCH(AB46,'LTSS Rates'!$A$3:$E$3,0)),0)</f>
        <v>0</v>
      </c>
      <c r="P46" s="59">
        <f t="shared" si="5"/>
        <v>0</v>
      </c>
      <c r="Q46" s="203"/>
      <c r="R46" s="150"/>
      <c r="S46" s="153">
        <f t="shared" si="2"/>
        <v>0</v>
      </c>
      <c r="T46" s="225"/>
      <c r="U46" s="152"/>
      <c r="V46" s="206"/>
      <c r="W46" s="128"/>
      <c r="Y46" s="128" t="str">
        <f t="shared" si="6"/>
        <v/>
      </c>
      <c r="AA46" s="128" t="str">
        <f t="shared" si="3"/>
        <v/>
      </c>
      <c r="AB46" s="132" t="str">
        <f t="shared" si="4"/>
        <v xml:space="preserve"> Rate</v>
      </c>
      <c r="AJ46" s="49"/>
    </row>
    <row r="47" spans="2:36" ht="14.65" customHeight="1" x14ac:dyDescent="0.25">
      <c r="B47" s="60">
        <v>38</v>
      </c>
      <c r="C47" s="113"/>
      <c r="D47" s="56"/>
      <c r="E47" s="56"/>
      <c r="F47" s="113"/>
      <c r="G47" s="62"/>
      <c r="H47" s="57"/>
      <c r="I47" s="58" t="str">
        <f>IFERROR(VLOOKUP(H47,Lists!B:C,2,FALSE),"")</f>
        <v/>
      </c>
      <c r="J47" s="56"/>
      <c r="K47" s="57"/>
      <c r="L47" s="79" t="str">
        <f>IFERROR(INDEX(Sheet1!$B$2:$B$29,MATCH('Claims Summary'!Y47,Sheet1!$A$2:$A$29,0)),"")</f>
        <v/>
      </c>
      <c r="M47" s="58" t="str">
        <f>IFERROR(VLOOKUP(Y47,'LTSS Rates'!A:B,2,FALSE),"")</f>
        <v/>
      </c>
      <c r="N47" s="56"/>
      <c r="O47" s="107">
        <f>IFERROR(INDEX('LTSS Rates'!$A$3:$E$31,MATCH(AA47,'LTSS Rates'!$A$3:$A$31,0),MATCH(AB47,'LTSS Rates'!$A$3:$E$3,0)),0)</f>
        <v>0</v>
      </c>
      <c r="P47" s="59">
        <f t="shared" si="5"/>
        <v>0</v>
      </c>
      <c r="Q47" s="203"/>
      <c r="R47" s="150"/>
      <c r="S47" s="153">
        <f t="shared" si="2"/>
        <v>0</v>
      </c>
      <c r="T47" s="225"/>
      <c r="U47" s="152"/>
      <c r="V47" s="206"/>
      <c r="W47" s="128"/>
      <c r="Y47" s="128" t="str">
        <f t="shared" si="6"/>
        <v/>
      </c>
      <c r="AA47" s="128" t="str">
        <f t="shared" si="3"/>
        <v/>
      </c>
      <c r="AB47" s="132" t="str">
        <f t="shared" si="4"/>
        <v xml:space="preserve"> Rate</v>
      </c>
      <c r="AJ47" s="49"/>
    </row>
    <row r="48" spans="2:36" ht="14.65" customHeight="1" x14ac:dyDescent="0.25">
      <c r="B48" s="60">
        <v>39</v>
      </c>
      <c r="C48" s="113"/>
      <c r="D48" s="56"/>
      <c r="E48" s="56"/>
      <c r="F48" s="113"/>
      <c r="G48" s="62"/>
      <c r="H48" s="57"/>
      <c r="I48" s="58" t="str">
        <f>IFERROR(VLOOKUP(H48,Lists!B:C,2,FALSE),"")</f>
        <v/>
      </c>
      <c r="J48" s="56"/>
      <c r="K48" s="57"/>
      <c r="L48" s="79" t="str">
        <f>IFERROR(INDEX(Sheet1!$B$2:$B$29,MATCH('Claims Summary'!Y48,Sheet1!$A$2:$A$29,0)),"")</f>
        <v/>
      </c>
      <c r="M48" s="58" t="str">
        <f>IFERROR(VLOOKUP(Y48,'LTSS Rates'!A:B,2,FALSE),"")</f>
        <v/>
      </c>
      <c r="N48" s="56"/>
      <c r="O48" s="107">
        <f>IFERROR(INDEX('LTSS Rates'!$A$3:$E$31,MATCH(AA48,'LTSS Rates'!$A$3:$A$31,0),MATCH(AB48,'LTSS Rates'!$A$3:$E$3,0)),0)</f>
        <v>0</v>
      </c>
      <c r="P48" s="59">
        <f t="shared" si="5"/>
        <v>0</v>
      </c>
      <c r="Q48" s="203"/>
      <c r="R48" s="150"/>
      <c r="S48" s="153">
        <f t="shared" si="2"/>
        <v>0</v>
      </c>
      <c r="T48" s="225"/>
      <c r="U48" s="152"/>
      <c r="V48" s="206"/>
      <c r="W48" s="128"/>
      <c r="Y48" s="128" t="str">
        <f t="shared" si="6"/>
        <v/>
      </c>
      <c r="AA48" s="128" t="str">
        <f t="shared" si="3"/>
        <v/>
      </c>
      <c r="AB48" s="132" t="str">
        <f t="shared" si="4"/>
        <v xml:space="preserve"> Rate</v>
      </c>
      <c r="AJ48" s="49"/>
    </row>
    <row r="49" spans="2:36" ht="14.65" customHeight="1" x14ac:dyDescent="0.25">
      <c r="B49" s="60">
        <v>40</v>
      </c>
      <c r="C49" s="113"/>
      <c r="D49" s="56"/>
      <c r="E49" s="56"/>
      <c r="F49" s="113"/>
      <c r="G49" s="62"/>
      <c r="H49" s="57"/>
      <c r="I49" s="58" t="str">
        <f>IFERROR(VLOOKUP(H49,Lists!B:C,2,FALSE),"")</f>
        <v/>
      </c>
      <c r="J49" s="56"/>
      <c r="K49" s="57"/>
      <c r="L49" s="79" t="str">
        <f>IFERROR(INDEX(Sheet1!$B$2:$B$29,MATCH('Claims Summary'!Y49,Sheet1!$A$2:$A$29,0)),"")</f>
        <v/>
      </c>
      <c r="M49" s="58" t="str">
        <f>IFERROR(VLOOKUP(Y49,'LTSS Rates'!A:B,2,FALSE),"")</f>
        <v/>
      </c>
      <c r="N49" s="56"/>
      <c r="O49" s="107">
        <f>IFERROR(INDEX('LTSS Rates'!$A$3:$E$31,MATCH(AA49,'LTSS Rates'!$A$3:$A$31,0),MATCH(AB49,'LTSS Rates'!$A$3:$E$3,0)),0)</f>
        <v>0</v>
      </c>
      <c r="P49" s="59">
        <f t="shared" si="5"/>
        <v>0</v>
      </c>
      <c r="Q49" s="203"/>
      <c r="R49" s="150"/>
      <c r="S49" s="153">
        <f t="shared" si="2"/>
        <v>0</v>
      </c>
      <c r="T49" s="225"/>
      <c r="U49" s="152"/>
      <c r="V49" s="206"/>
      <c r="W49" s="128"/>
      <c r="Y49" s="128" t="str">
        <f t="shared" si="6"/>
        <v/>
      </c>
      <c r="AA49" s="128" t="str">
        <f t="shared" si="3"/>
        <v/>
      </c>
      <c r="AB49" s="132" t="str">
        <f t="shared" si="4"/>
        <v xml:space="preserve"> Rate</v>
      </c>
      <c r="AJ49" s="49"/>
    </row>
    <row r="50" spans="2:36" ht="14.65" customHeight="1" x14ac:dyDescent="0.25">
      <c r="B50" s="60">
        <v>41</v>
      </c>
      <c r="C50" s="113"/>
      <c r="D50" s="56"/>
      <c r="E50" s="56"/>
      <c r="F50" s="113"/>
      <c r="G50" s="62"/>
      <c r="H50" s="57"/>
      <c r="I50" s="58" t="str">
        <f>IFERROR(VLOOKUP(H50,Lists!B:C,2,FALSE),"")</f>
        <v/>
      </c>
      <c r="J50" s="56"/>
      <c r="K50" s="57"/>
      <c r="L50" s="79" t="str">
        <f>IFERROR(INDEX(Sheet1!$B$2:$B$29,MATCH('Claims Summary'!Y50,Sheet1!$A$2:$A$29,0)),"")</f>
        <v/>
      </c>
      <c r="M50" s="58" t="str">
        <f>IFERROR(VLOOKUP(Y50,'LTSS Rates'!A:B,2,FALSE),"")</f>
        <v/>
      </c>
      <c r="N50" s="56"/>
      <c r="O50" s="107">
        <f>IFERROR(INDEX('LTSS Rates'!$A$3:$E$31,MATCH(AA50,'LTSS Rates'!$A$3:$A$31,0),MATCH(AB50,'LTSS Rates'!$A$3:$E$3,0)),0)</f>
        <v>0</v>
      </c>
      <c r="P50" s="59">
        <f t="shared" si="5"/>
        <v>0</v>
      </c>
      <c r="Q50" s="203"/>
      <c r="R50" s="150"/>
      <c r="S50" s="153">
        <f t="shared" si="2"/>
        <v>0</v>
      </c>
      <c r="T50" s="225"/>
      <c r="U50" s="152"/>
      <c r="V50" s="206"/>
      <c r="W50" s="128"/>
      <c r="Y50" s="128" t="str">
        <f t="shared" si="6"/>
        <v/>
      </c>
      <c r="AA50" s="128" t="str">
        <f t="shared" si="3"/>
        <v/>
      </c>
      <c r="AB50" s="132" t="str">
        <f t="shared" si="4"/>
        <v xml:space="preserve"> Rate</v>
      </c>
      <c r="AJ50" s="49"/>
    </row>
    <row r="51" spans="2:36" ht="14.65" customHeight="1" x14ac:dyDescent="0.25">
      <c r="B51" s="60">
        <v>42</v>
      </c>
      <c r="C51" s="113"/>
      <c r="D51" s="56"/>
      <c r="E51" s="56"/>
      <c r="F51" s="113"/>
      <c r="G51" s="62"/>
      <c r="H51" s="57"/>
      <c r="I51" s="58" t="str">
        <f>IFERROR(VLOOKUP(H51,Lists!B:C,2,FALSE),"")</f>
        <v/>
      </c>
      <c r="J51" s="56"/>
      <c r="K51" s="57"/>
      <c r="L51" s="79" t="str">
        <f>IFERROR(INDEX(Sheet1!$B$2:$B$29,MATCH('Claims Summary'!Y51,Sheet1!$A$2:$A$29,0)),"")</f>
        <v/>
      </c>
      <c r="M51" s="58" t="str">
        <f>IFERROR(VLOOKUP(Y51,'LTSS Rates'!A:B,2,FALSE),"")</f>
        <v/>
      </c>
      <c r="N51" s="56"/>
      <c r="O51" s="107">
        <f>IFERROR(INDEX('LTSS Rates'!$A$3:$E$31,MATCH(AA51,'LTSS Rates'!$A$3:$A$31,0),MATCH(AB51,'LTSS Rates'!$A$3:$E$3,0)),0)</f>
        <v>0</v>
      </c>
      <c r="P51" s="59">
        <f t="shared" si="5"/>
        <v>0</v>
      </c>
      <c r="Q51" s="203"/>
      <c r="R51" s="150"/>
      <c r="S51" s="153">
        <f t="shared" si="2"/>
        <v>0</v>
      </c>
      <c r="T51" s="225"/>
      <c r="U51" s="152"/>
      <c r="V51" s="206"/>
      <c r="W51" s="128"/>
      <c r="Y51" s="128" t="str">
        <f t="shared" si="6"/>
        <v/>
      </c>
      <c r="AA51" s="128" t="str">
        <f t="shared" si="3"/>
        <v/>
      </c>
      <c r="AB51" s="132" t="str">
        <f t="shared" si="4"/>
        <v xml:space="preserve"> Rate</v>
      </c>
      <c r="AJ51" s="49"/>
    </row>
    <row r="52" spans="2:36" ht="14.65" customHeight="1" x14ac:dyDescent="0.25">
      <c r="B52" s="60">
        <v>43</v>
      </c>
      <c r="C52" s="113"/>
      <c r="D52" s="56"/>
      <c r="E52" s="56"/>
      <c r="F52" s="113"/>
      <c r="G52" s="62"/>
      <c r="H52" s="57"/>
      <c r="I52" s="58" t="str">
        <f>IFERROR(VLOOKUP(H52,Lists!B:C,2,FALSE),"")</f>
        <v/>
      </c>
      <c r="J52" s="56"/>
      <c r="K52" s="57"/>
      <c r="L52" s="79" t="str">
        <f>IFERROR(INDEX(Sheet1!$B$2:$B$29,MATCH('Claims Summary'!Y52,Sheet1!$A$2:$A$29,0)),"")</f>
        <v/>
      </c>
      <c r="M52" s="58" t="str">
        <f>IFERROR(VLOOKUP(Y52,'LTSS Rates'!A:B,2,FALSE),"")</f>
        <v/>
      </c>
      <c r="N52" s="56"/>
      <c r="O52" s="107">
        <f>IFERROR(INDEX('LTSS Rates'!$A$3:$E$31,MATCH(AA52,'LTSS Rates'!$A$3:$A$31,0),MATCH(AB52,'LTSS Rates'!$A$3:$E$3,0)),0)</f>
        <v>0</v>
      </c>
      <c r="P52" s="59">
        <f t="shared" si="5"/>
        <v>0</v>
      </c>
      <c r="Q52" s="203"/>
      <c r="R52" s="150"/>
      <c r="S52" s="153">
        <f t="shared" si="2"/>
        <v>0</v>
      </c>
      <c r="T52" s="225"/>
      <c r="U52" s="152"/>
      <c r="V52" s="206"/>
      <c r="W52" s="128"/>
      <c r="Y52" s="128" t="str">
        <f t="shared" si="6"/>
        <v/>
      </c>
      <c r="AA52" s="128" t="str">
        <f t="shared" si="3"/>
        <v/>
      </c>
      <c r="AB52" s="132" t="str">
        <f t="shared" si="4"/>
        <v xml:space="preserve"> Rate</v>
      </c>
      <c r="AJ52" s="49"/>
    </row>
    <row r="53" spans="2:36" ht="14.65" customHeight="1" x14ac:dyDescent="0.25">
      <c r="B53" s="60">
        <v>44</v>
      </c>
      <c r="C53" s="113"/>
      <c r="D53" s="56"/>
      <c r="E53" s="56"/>
      <c r="F53" s="113"/>
      <c r="G53" s="62"/>
      <c r="H53" s="57"/>
      <c r="I53" s="58" t="str">
        <f>IFERROR(VLOOKUP(H53,Lists!B:C,2,FALSE),"")</f>
        <v/>
      </c>
      <c r="J53" s="56"/>
      <c r="K53" s="57"/>
      <c r="L53" s="79" t="str">
        <f>IFERROR(INDEX(Sheet1!$B$2:$B$29,MATCH('Claims Summary'!Y53,Sheet1!$A$2:$A$29,0)),"")</f>
        <v/>
      </c>
      <c r="M53" s="58" t="str">
        <f>IFERROR(VLOOKUP(Y53,'LTSS Rates'!A:B,2,FALSE),"")</f>
        <v/>
      </c>
      <c r="N53" s="56"/>
      <c r="O53" s="107">
        <f>IFERROR(INDEX('LTSS Rates'!$A$3:$E$31,MATCH(AA53,'LTSS Rates'!$A$3:$A$31,0),MATCH(AB53,'LTSS Rates'!$A$3:$E$3,0)),0)</f>
        <v>0</v>
      </c>
      <c r="P53" s="59">
        <f t="shared" si="5"/>
        <v>0</v>
      </c>
      <c r="Q53" s="203"/>
      <c r="R53" s="150"/>
      <c r="S53" s="153">
        <f t="shared" si="2"/>
        <v>0</v>
      </c>
      <c r="T53" s="225"/>
      <c r="U53" s="152"/>
      <c r="V53" s="206"/>
      <c r="W53" s="128"/>
      <c r="Y53" s="128" t="str">
        <f t="shared" si="6"/>
        <v/>
      </c>
      <c r="AA53" s="128" t="str">
        <f t="shared" si="3"/>
        <v/>
      </c>
      <c r="AB53" s="132" t="str">
        <f t="shared" si="4"/>
        <v xml:space="preserve"> Rate</v>
      </c>
      <c r="AJ53" s="49"/>
    </row>
    <row r="54" spans="2:36" ht="14.65" customHeight="1" x14ac:dyDescent="0.25">
      <c r="B54" s="60">
        <v>45</v>
      </c>
      <c r="C54" s="113"/>
      <c r="D54" s="56"/>
      <c r="E54" s="56"/>
      <c r="F54" s="113"/>
      <c r="G54" s="62"/>
      <c r="H54" s="57"/>
      <c r="I54" s="58" t="str">
        <f>IFERROR(VLOOKUP(H54,Lists!B:C,2,FALSE),"")</f>
        <v/>
      </c>
      <c r="J54" s="56"/>
      <c r="K54" s="57"/>
      <c r="L54" s="79" t="str">
        <f>IFERROR(INDEX(Sheet1!$B$2:$B$29,MATCH('Claims Summary'!Y54,Sheet1!$A$2:$A$29,0)),"")</f>
        <v/>
      </c>
      <c r="M54" s="58" t="str">
        <f>IFERROR(VLOOKUP(Y54,'LTSS Rates'!A:B,2,FALSE),"")</f>
        <v/>
      </c>
      <c r="N54" s="56"/>
      <c r="O54" s="107">
        <f>IFERROR(INDEX('LTSS Rates'!$A$3:$E$31,MATCH(AA54,'LTSS Rates'!$A$3:$A$31,0),MATCH(AB54,'LTSS Rates'!$A$3:$E$3,0)),0)</f>
        <v>0</v>
      </c>
      <c r="P54" s="59">
        <f t="shared" si="5"/>
        <v>0</v>
      </c>
      <c r="Q54" s="203"/>
      <c r="R54" s="150"/>
      <c r="S54" s="153">
        <f t="shared" si="2"/>
        <v>0</v>
      </c>
      <c r="T54" s="225"/>
      <c r="U54" s="152"/>
      <c r="V54" s="206"/>
      <c r="W54" s="128"/>
      <c r="Y54" s="128" t="str">
        <f t="shared" si="6"/>
        <v/>
      </c>
      <c r="AA54" s="128" t="str">
        <f t="shared" si="3"/>
        <v/>
      </c>
      <c r="AB54" s="132" t="str">
        <f t="shared" si="4"/>
        <v xml:space="preserve"> Rate</v>
      </c>
      <c r="AJ54" s="49"/>
    </row>
    <row r="55" spans="2:36" ht="14.65" customHeight="1" x14ac:dyDescent="0.25">
      <c r="B55" s="60">
        <v>46</v>
      </c>
      <c r="C55" s="113"/>
      <c r="D55" s="56"/>
      <c r="E55" s="56"/>
      <c r="F55" s="113"/>
      <c r="G55" s="62"/>
      <c r="H55" s="57"/>
      <c r="I55" s="58" t="str">
        <f>IFERROR(VLOOKUP(H55,Lists!B:C,2,FALSE),"")</f>
        <v/>
      </c>
      <c r="J55" s="56"/>
      <c r="K55" s="57"/>
      <c r="L55" s="79" t="str">
        <f>IFERROR(INDEX(Sheet1!$B$2:$B$29,MATCH('Claims Summary'!Y55,Sheet1!$A$2:$A$29,0)),"")</f>
        <v/>
      </c>
      <c r="M55" s="58" t="str">
        <f>IFERROR(VLOOKUP(Y55,'LTSS Rates'!A:B,2,FALSE),"")</f>
        <v/>
      </c>
      <c r="N55" s="56"/>
      <c r="O55" s="107">
        <f>IFERROR(INDEX('LTSS Rates'!$A$3:$E$31,MATCH(AA55,'LTSS Rates'!$A$3:$A$31,0),MATCH(AB55,'LTSS Rates'!$A$3:$E$3,0)),0)</f>
        <v>0</v>
      </c>
      <c r="P55" s="59">
        <f t="shared" si="5"/>
        <v>0</v>
      </c>
      <c r="Q55" s="203"/>
      <c r="R55" s="150"/>
      <c r="S55" s="153">
        <f t="shared" si="2"/>
        <v>0</v>
      </c>
      <c r="T55" s="225"/>
      <c r="U55" s="152"/>
      <c r="V55" s="206"/>
      <c r="W55" s="128"/>
      <c r="Y55" s="128" t="str">
        <f t="shared" si="6"/>
        <v/>
      </c>
      <c r="AA55" s="128" t="str">
        <f t="shared" si="3"/>
        <v/>
      </c>
      <c r="AB55" s="132" t="str">
        <f t="shared" si="4"/>
        <v xml:space="preserve"> Rate</v>
      </c>
      <c r="AJ55" s="49"/>
    </row>
    <row r="56" spans="2:36" ht="14.65" customHeight="1" x14ac:dyDescent="0.25">
      <c r="B56" s="60">
        <v>47</v>
      </c>
      <c r="C56" s="113"/>
      <c r="D56" s="56"/>
      <c r="E56" s="56"/>
      <c r="F56" s="113"/>
      <c r="G56" s="62"/>
      <c r="H56" s="57"/>
      <c r="I56" s="58" t="str">
        <f>IFERROR(VLOOKUP(H56,Lists!B:C,2,FALSE),"")</f>
        <v/>
      </c>
      <c r="J56" s="56"/>
      <c r="K56" s="57"/>
      <c r="L56" s="79" t="str">
        <f>IFERROR(INDEX(Sheet1!$B$2:$B$29,MATCH('Claims Summary'!Y56,Sheet1!$A$2:$A$29,0)),"")</f>
        <v/>
      </c>
      <c r="M56" s="58" t="str">
        <f>IFERROR(VLOOKUP(Y56,'LTSS Rates'!A:B,2,FALSE),"")</f>
        <v/>
      </c>
      <c r="N56" s="56"/>
      <c r="O56" s="107">
        <f>IFERROR(INDEX('LTSS Rates'!$A$3:$E$31,MATCH(AA56,'LTSS Rates'!$A$3:$A$31,0),MATCH(AB56,'LTSS Rates'!$A$3:$E$3,0)),0)</f>
        <v>0</v>
      </c>
      <c r="P56" s="59">
        <f t="shared" si="5"/>
        <v>0</v>
      </c>
      <c r="Q56" s="203"/>
      <c r="R56" s="150"/>
      <c r="S56" s="153">
        <f t="shared" si="2"/>
        <v>0</v>
      </c>
      <c r="T56" s="225"/>
      <c r="U56" s="152"/>
      <c r="V56" s="206"/>
      <c r="W56" s="128"/>
      <c r="Y56" s="128" t="str">
        <f t="shared" si="6"/>
        <v/>
      </c>
      <c r="AA56" s="128" t="str">
        <f t="shared" si="3"/>
        <v/>
      </c>
      <c r="AB56" s="132" t="str">
        <f t="shared" si="4"/>
        <v xml:space="preserve"> Rate</v>
      </c>
      <c r="AJ56" s="49"/>
    </row>
    <row r="57" spans="2:36" ht="14.65" customHeight="1" x14ac:dyDescent="0.25">
      <c r="B57" s="60">
        <v>48</v>
      </c>
      <c r="C57" s="113"/>
      <c r="D57" s="56"/>
      <c r="E57" s="56"/>
      <c r="F57" s="113"/>
      <c r="G57" s="62"/>
      <c r="H57" s="57"/>
      <c r="I57" s="58" t="str">
        <f>IFERROR(VLOOKUP(H57,Lists!B:C,2,FALSE),"")</f>
        <v/>
      </c>
      <c r="J57" s="56"/>
      <c r="K57" s="57"/>
      <c r="L57" s="79" t="str">
        <f>IFERROR(INDEX(Sheet1!$B$2:$B$29,MATCH('Claims Summary'!Y57,Sheet1!$A$2:$A$29,0)),"")</f>
        <v/>
      </c>
      <c r="M57" s="58" t="str">
        <f>IFERROR(VLOOKUP(Y57,'LTSS Rates'!A:B,2,FALSE),"")</f>
        <v/>
      </c>
      <c r="N57" s="56"/>
      <c r="O57" s="107">
        <f>IFERROR(INDEX('LTSS Rates'!$A$3:$E$31,MATCH(AA57,'LTSS Rates'!$A$3:$A$31,0),MATCH(AB57,'LTSS Rates'!$A$3:$E$3,0)),0)</f>
        <v>0</v>
      </c>
      <c r="P57" s="59">
        <f t="shared" si="5"/>
        <v>0</v>
      </c>
      <c r="Q57" s="203"/>
      <c r="R57" s="150"/>
      <c r="S57" s="153">
        <f t="shared" si="2"/>
        <v>0</v>
      </c>
      <c r="T57" s="225"/>
      <c r="U57" s="152"/>
      <c r="V57" s="206"/>
      <c r="W57" s="128"/>
      <c r="Y57" s="128" t="str">
        <f t="shared" si="6"/>
        <v/>
      </c>
      <c r="AA57" s="128" t="str">
        <f t="shared" si="3"/>
        <v/>
      </c>
      <c r="AB57" s="132" t="str">
        <f t="shared" si="4"/>
        <v xml:space="preserve"> Rate</v>
      </c>
      <c r="AJ57" s="49"/>
    </row>
    <row r="58" spans="2:36" ht="14.65" customHeight="1" x14ac:dyDescent="0.25">
      <c r="B58" s="60">
        <v>49</v>
      </c>
      <c r="C58" s="113"/>
      <c r="D58" s="56"/>
      <c r="E58" s="56"/>
      <c r="F58" s="113"/>
      <c r="G58" s="62"/>
      <c r="H58" s="57"/>
      <c r="I58" s="58" t="str">
        <f>IFERROR(VLOOKUP(H58,Lists!B:C,2,FALSE),"")</f>
        <v/>
      </c>
      <c r="J58" s="56"/>
      <c r="K58" s="57"/>
      <c r="L58" s="79" t="str">
        <f>IFERROR(INDEX(Sheet1!$B$2:$B$29,MATCH('Claims Summary'!Y58,Sheet1!$A$2:$A$29,0)),"")</f>
        <v/>
      </c>
      <c r="M58" s="58" t="str">
        <f>IFERROR(VLOOKUP(Y58,'LTSS Rates'!A:B,2,FALSE),"")</f>
        <v/>
      </c>
      <c r="N58" s="56"/>
      <c r="O58" s="107">
        <f>IFERROR(INDEX('LTSS Rates'!$A$3:$E$31,MATCH(AA58,'LTSS Rates'!$A$3:$A$31,0),MATCH(AB58,'LTSS Rates'!$A$3:$E$3,0)),0)</f>
        <v>0</v>
      </c>
      <c r="P58" s="59">
        <f t="shared" si="5"/>
        <v>0</v>
      </c>
      <c r="Q58" s="203"/>
      <c r="R58" s="150"/>
      <c r="S58" s="153">
        <f t="shared" si="2"/>
        <v>0</v>
      </c>
      <c r="T58" s="225"/>
      <c r="U58" s="152"/>
      <c r="V58" s="206"/>
      <c r="W58" s="128"/>
      <c r="Y58" s="128" t="str">
        <f t="shared" si="6"/>
        <v/>
      </c>
      <c r="AA58" s="128" t="str">
        <f t="shared" si="3"/>
        <v/>
      </c>
      <c r="AB58" s="132" t="str">
        <f t="shared" si="4"/>
        <v xml:space="preserve"> Rate</v>
      </c>
      <c r="AJ58" s="49"/>
    </row>
    <row r="59" spans="2:36" ht="14.65" customHeight="1" x14ac:dyDescent="0.25">
      <c r="B59" s="60">
        <v>50</v>
      </c>
      <c r="C59" s="113"/>
      <c r="D59" s="56"/>
      <c r="E59" s="56"/>
      <c r="F59" s="113"/>
      <c r="G59" s="62"/>
      <c r="H59" s="57"/>
      <c r="I59" s="58" t="str">
        <f>IFERROR(VLOOKUP(H59,Lists!B:C,2,FALSE),"")</f>
        <v/>
      </c>
      <c r="J59" s="56"/>
      <c r="K59" s="57"/>
      <c r="L59" s="79" t="str">
        <f>IFERROR(INDEX(Sheet1!$B$2:$B$29,MATCH('Claims Summary'!Y59,Sheet1!$A$2:$A$29,0)),"")</f>
        <v/>
      </c>
      <c r="M59" s="58" t="str">
        <f>IFERROR(VLOOKUP(Y59,'LTSS Rates'!A:B,2,FALSE),"")</f>
        <v/>
      </c>
      <c r="N59" s="56"/>
      <c r="O59" s="107">
        <f>IFERROR(INDEX('LTSS Rates'!$A$3:$E$31,MATCH(AA59,'LTSS Rates'!$A$3:$A$31,0),MATCH(AB59,'LTSS Rates'!$A$3:$E$3,0)),0)</f>
        <v>0</v>
      </c>
      <c r="P59" s="59">
        <f t="shared" si="5"/>
        <v>0</v>
      </c>
      <c r="Q59" s="203"/>
      <c r="R59" s="150"/>
      <c r="S59" s="153">
        <f t="shared" si="2"/>
        <v>0</v>
      </c>
      <c r="T59" s="225"/>
      <c r="U59" s="152"/>
      <c r="V59" s="206"/>
      <c r="W59" s="128"/>
      <c r="Y59" s="128" t="str">
        <f t="shared" si="6"/>
        <v/>
      </c>
      <c r="AA59" s="128" t="str">
        <f t="shared" si="3"/>
        <v/>
      </c>
      <c r="AB59" s="132" t="str">
        <f t="shared" si="4"/>
        <v xml:space="preserve"> Rate</v>
      </c>
      <c r="AJ59" s="49"/>
    </row>
    <row r="60" spans="2:36" ht="14.65" customHeight="1" x14ac:dyDescent="0.25">
      <c r="B60" s="60">
        <v>51</v>
      </c>
      <c r="C60" s="113"/>
      <c r="D60" s="56"/>
      <c r="E60" s="56"/>
      <c r="F60" s="113"/>
      <c r="G60" s="62"/>
      <c r="H60" s="57"/>
      <c r="I60" s="58" t="str">
        <f>IFERROR(VLOOKUP(H60,Lists!B:C,2,FALSE),"")</f>
        <v/>
      </c>
      <c r="J60" s="56"/>
      <c r="K60" s="57"/>
      <c r="L60" s="79" t="str">
        <f>IFERROR(INDEX(Sheet1!$B$2:$B$29,MATCH('Claims Summary'!Y60,Sheet1!$A$2:$A$29,0)),"")</f>
        <v/>
      </c>
      <c r="M60" s="58" t="str">
        <f>IFERROR(VLOOKUP(Y60,'LTSS Rates'!A:B,2,FALSE),"")</f>
        <v/>
      </c>
      <c r="N60" s="56"/>
      <c r="O60" s="107">
        <f>IFERROR(INDEX('LTSS Rates'!$A$3:$E$31,MATCH(AA60,'LTSS Rates'!$A$3:$A$31,0),MATCH(AB60,'LTSS Rates'!$A$3:$E$3,0)),0)</f>
        <v>0</v>
      </c>
      <c r="P60" s="59">
        <f t="shared" si="5"/>
        <v>0</v>
      </c>
      <c r="Q60" s="203"/>
      <c r="R60" s="150"/>
      <c r="S60" s="153">
        <f t="shared" si="2"/>
        <v>0</v>
      </c>
      <c r="T60" s="225"/>
      <c r="U60" s="152"/>
      <c r="V60" s="206"/>
      <c r="W60" s="128"/>
      <c r="Y60" s="128" t="str">
        <f t="shared" si="6"/>
        <v/>
      </c>
      <c r="AA60" s="128" t="str">
        <f t="shared" si="3"/>
        <v/>
      </c>
      <c r="AB60" s="132" t="str">
        <f t="shared" si="4"/>
        <v xml:space="preserve"> Rate</v>
      </c>
      <c r="AJ60" s="49"/>
    </row>
    <row r="61" spans="2:36" ht="14.65" customHeight="1" x14ac:dyDescent="0.25">
      <c r="B61" s="60">
        <v>52</v>
      </c>
      <c r="C61" s="113"/>
      <c r="D61" s="56"/>
      <c r="E61" s="56"/>
      <c r="F61" s="113"/>
      <c r="G61" s="62"/>
      <c r="H61" s="57"/>
      <c r="I61" s="58" t="str">
        <f>IFERROR(VLOOKUP(H61,Lists!B:C,2,FALSE),"")</f>
        <v/>
      </c>
      <c r="J61" s="56"/>
      <c r="K61" s="57"/>
      <c r="L61" s="79" t="str">
        <f>IFERROR(INDEX(Sheet1!$B$2:$B$29,MATCH('Claims Summary'!Y61,Sheet1!$A$2:$A$29,0)),"")</f>
        <v/>
      </c>
      <c r="M61" s="58" t="str">
        <f>IFERROR(VLOOKUP(Y61,'LTSS Rates'!A:B,2,FALSE),"")</f>
        <v/>
      </c>
      <c r="N61" s="56"/>
      <c r="O61" s="107">
        <f>IFERROR(INDEX('LTSS Rates'!$A$3:$E$31,MATCH(AA61,'LTSS Rates'!$A$3:$A$31,0),MATCH(AB61,'LTSS Rates'!$A$3:$E$3,0)),0)</f>
        <v>0</v>
      </c>
      <c r="P61" s="59">
        <f t="shared" si="5"/>
        <v>0</v>
      </c>
      <c r="Q61" s="203"/>
      <c r="R61" s="150"/>
      <c r="S61" s="153">
        <f t="shared" si="2"/>
        <v>0</v>
      </c>
      <c r="T61" s="225"/>
      <c r="U61" s="152"/>
      <c r="V61" s="206"/>
      <c r="W61" s="128"/>
      <c r="Y61" s="128" t="str">
        <f t="shared" si="6"/>
        <v/>
      </c>
      <c r="AA61" s="128" t="str">
        <f t="shared" si="3"/>
        <v/>
      </c>
      <c r="AB61" s="132" t="str">
        <f t="shared" si="4"/>
        <v xml:space="preserve"> Rate</v>
      </c>
      <c r="AJ61" s="49"/>
    </row>
    <row r="62" spans="2:36" ht="14.65" customHeight="1" x14ac:dyDescent="0.25">
      <c r="B62" s="60">
        <v>53</v>
      </c>
      <c r="C62" s="113"/>
      <c r="D62" s="56"/>
      <c r="E62" s="56"/>
      <c r="F62" s="113"/>
      <c r="G62" s="62"/>
      <c r="H62" s="57"/>
      <c r="I62" s="58" t="str">
        <f>IFERROR(VLOOKUP(H62,Lists!B:C,2,FALSE),"")</f>
        <v/>
      </c>
      <c r="J62" s="56"/>
      <c r="K62" s="57"/>
      <c r="L62" s="79" t="str">
        <f>IFERROR(INDEX(Sheet1!$B$2:$B$29,MATCH('Claims Summary'!Y62,Sheet1!$A$2:$A$29,0)),"")</f>
        <v/>
      </c>
      <c r="M62" s="58" t="str">
        <f>IFERROR(VLOOKUP(Y62,'LTSS Rates'!A:B,2,FALSE),"")</f>
        <v/>
      </c>
      <c r="N62" s="56"/>
      <c r="O62" s="107">
        <f>IFERROR(INDEX('LTSS Rates'!$A$3:$E$31,MATCH(AA62,'LTSS Rates'!$A$3:$A$31,0),MATCH(AB62,'LTSS Rates'!$A$3:$E$3,0)),0)</f>
        <v>0</v>
      </c>
      <c r="P62" s="59">
        <f t="shared" si="5"/>
        <v>0</v>
      </c>
      <c r="Q62" s="203"/>
      <c r="R62" s="150"/>
      <c r="S62" s="153">
        <f t="shared" si="2"/>
        <v>0</v>
      </c>
      <c r="T62" s="225"/>
      <c r="U62" s="152"/>
      <c r="V62" s="206"/>
      <c r="W62" s="128"/>
      <c r="Y62" s="128" t="str">
        <f t="shared" si="6"/>
        <v/>
      </c>
      <c r="AA62" s="128" t="str">
        <f t="shared" si="3"/>
        <v/>
      </c>
      <c r="AB62" s="132" t="str">
        <f t="shared" si="4"/>
        <v xml:space="preserve"> Rate</v>
      </c>
      <c r="AJ62" s="49"/>
    </row>
    <row r="63" spans="2:36" ht="14.65" customHeight="1" x14ac:dyDescent="0.25">
      <c r="B63" s="60">
        <v>54</v>
      </c>
      <c r="C63" s="113"/>
      <c r="D63" s="56"/>
      <c r="E63" s="56"/>
      <c r="F63" s="113"/>
      <c r="G63" s="62"/>
      <c r="H63" s="57"/>
      <c r="I63" s="58" t="str">
        <f>IFERROR(VLOOKUP(H63,Lists!B:C,2,FALSE),"")</f>
        <v/>
      </c>
      <c r="J63" s="56"/>
      <c r="K63" s="57"/>
      <c r="L63" s="79" t="str">
        <f>IFERROR(INDEX(Sheet1!$B$2:$B$29,MATCH('Claims Summary'!Y63,Sheet1!$A$2:$A$29,0)),"")</f>
        <v/>
      </c>
      <c r="M63" s="58" t="str">
        <f>IFERROR(VLOOKUP(Y63,'LTSS Rates'!A:B,2,FALSE),"")</f>
        <v/>
      </c>
      <c r="N63" s="56"/>
      <c r="O63" s="107">
        <f>IFERROR(INDEX('LTSS Rates'!$A$3:$E$31,MATCH(AA63,'LTSS Rates'!$A$3:$A$31,0),MATCH(AB63,'LTSS Rates'!$A$3:$E$3,0)),0)</f>
        <v>0</v>
      </c>
      <c r="P63" s="59">
        <f t="shared" si="5"/>
        <v>0</v>
      </c>
      <c r="Q63" s="203"/>
      <c r="R63" s="150"/>
      <c r="S63" s="153">
        <f t="shared" si="2"/>
        <v>0</v>
      </c>
      <c r="T63" s="225"/>
      <c r="U63" s="152"/>
      <c r="V63" s="206"/>
      <c r="W63" s="128"/>
      <c r="Y63" s="128" t="str">
        <f t="shared" si="6"/>
        <v/>
      </c>
      <c r="AA63" s="128" t="str">
        <f t="shared" si="3"/>
        <v/>
      </c>
      <c r="AB63" s="132" t="str">
        <f t="shared" si="4"/>
        <v xml:space="preserve"> Rate</v>
      </c>
      <c r="AJ63" s="49"/>
    </row>
    <row r="64" spans="2:36" ht="14.65" customHeight="1" x14ac:dyDescent="0.25">
      <c r="B64" s="60">
        <v>55</v>
      </c>
      <c r="C64" s="113"/>
      <c r="D64" s="56"/>
      <c r="E64" s="56"/>
      <c r="F64" s="113"/>
      <c r="G64" s="62"/>
      <c r="H64" s="57"/>
      <c r="I64" s="58" t="str">
        <f>IFERROR(VLOOKUP(H64,Lists!B:C,2,FALSE),"")</f>
        <v/>
      </c>
      <c r="J64" s="56"/>
      <c r="K64" s="57"/>
      <c r="L64" s="79" t="str">
        <f>IFERROR(INDEX(Sheet1!$B$2:$B$29,MATCH('Claims Summary'!Y64,Sheet1!$A$2:$A$29,0)),"")</f>
        <v/>
      </c>
      <c r="M64" s="58" t="str">
        <f>IFERROR(VLOOKUP(Y64,'LTSS Rates'!A:B,2,FALSE),"")</f>
        <v/>
      </c>
      <c r="N64" s="56"/>
      <c r="O64" s="107">
        <f>IFERROR(INDEX('LTSS Rates'!$A$3:$E$31,MATCH(AA64,'LTSS Rates'!$A$3:$A$31,0),MATCH(AB64,'LTSS Rates'!$A$3:$E$3,0)),0)</f>
        <v>0</v>
      </c>
      <c r="P64" s="59">
        <f t="shared" si="5"/>
        <v>0</v>
      </c>
      <c r="Q64" s="203"/>
      <c r="R64" s="150"/>
      <c r="S64" s="153">
        <f t="shared" si="2"/>
        <v>0</v>
      </c>
      <c r="T64" s="225"/>
      <c r="U64" s="152"/>
      <c r="V64" s="206"/>
      <c r="W64" s="128"/>
      <c r="Y64" s="128" t="str">
        <f t="shared" si="6"/>
        <v/>
      </c>
      <c r="AA64" s="128" t="str">
        <f t="shared" si="3"/>
        <v/>
      </c>
      <c r="AB64" s="132" t="str">
        <f t="shared" si="4"/>
        <v xml:space="preserve"> Rate</v>
      </c>
      <c r="AJ64" s="49"/>
    </row>
    <row r="65" spans="2:36" ht="14.65" customHeight="1" x14ac:dyDescent="0.25">
      <c r="B65" s="60">
        <v>56</v>
      </c>
      <c r="C65" s="113"/>
      <c r="D65" s="56"/>
      <c r="E65" s="56"/>
      <c r="F65" s="113"/>
      <c r="G65" s="62"/>
      <c r="H65" s="57"/>
      <c r="I65" s="58" t="str">
        <f>IFERROR(VLOOKUP(H65,Lists!B:C,2,FALSE),"")</f>
        <v/>
      </c>
      <c r="J65" s="56"/>
      <c r="K65" s="57"/>
      <c r="L65" s="79" t="str">
        <f>IFERROR(INDEX(Sheet1!$B$2:$B$29,MATCH('Claims Summary'!Y65,Sheet1!$A$2:$A$29,0)),"")</f>
        <v/>
      </c>
      <c r="M65" s="58" t="str">
        <f>IFERROR(VLOOKUP(Y65,'LTSS Rates'!A:B,2,FALSE),"")</f>
        <v/>
      </c>
      <c r="N65" s="56"/>
      <c r="O65" s="107">
        <f>IFERROR(INDEX('LTSS Rates'!$A$3:$E$31,MATCH(AA65,'LTSS Rates'!$A$3:$A$31,0),MATCH(AB65,'LTSS Rates'!$A$3:$E$3,0)),0)</f>
        <v>0</v>
      </c>
      <c r="P65" s="59">
        <f t="shared" si="5"/>
        <v>0</v>
      </c>
      <c r="Q65" s="203"/>
      <c r="R65" s="150"/>
      <c r="S65" s="153">
        <f t="shared" si="2"/>
        <v>0</v>
      </c>
      <c r="T65" s="225"/>
      <c r="U65" s="152"/>
      <c r="V65" s="206"/>
      <c r="W65" s="128"/>
      <c r="Y65" s="128" t="str">
        <f t="shared" si="6"/>
        <v/>
      </c>
      <c r="AA65" s="128" t="str">
        <f t="shared" si="3"/>
        <v/>
      </c>
      <c r="AB65" s="132" t="str">
        <f t="shared" si="4"/>
        <v xml:space="preserve"> Rate</v>
      </c>
      <c r="AJ65" s="49"/>
    </row>
    <row r="66" spans="2:36" ht="14.65" customHeight="1" x14ac:dyDescent="0.25">
      <c r="B66" s="60">
        <v>57</v>
      </c>
      <c r="C66" s="113"/>
      <c r="D66" s="56"/>
      <c r="E66" s="56"/>
      <c r="F66" s="113"/>
      <c r="G66" s="62"/>
      <c r="H66" s="57"/>
      <c r="I66" s="58" t="str">
        <f>IFERROR(VLOOKUP(H66,Lists!B:C,2,FALSE),"")</f>
        <v/>
      </c>
      <c r="J66" s="56"/>
      <c r="K66" s="57"/>
      <c r="L66" s="79" t="str">
        <f>IFERROR(INDEX(Sheet1!$B$2:$B$29,MATCH('Claims Summary'!Y66,Sheet1!$A$2:$A$29,0)),"")</f>
        <v/>
      </c>
      <c r="M66" s="58" t="str">
        <f>IFERROR(VLOOKUP(Y66,'LTSS Rates'!A:B,2,FALSE),"")</f>
        <v/>
      </c>
      <c r="N66" s="56"/>
      <c r="O66" s="107">
        <f>IFERROR(INDEX('LTSS Rates'!$A$3:$E$31,MATCH(AA66,'LTSS Rates'!$A$3:$A$31,0),MATCH(AB66,'LTSS Rates'!$A$3:$E$3,0)),0)</f>
        <v>0</v>
      </c>
      <c r="P66" s="59">
        <f t="shared" si="5"/>
        <v>0</v>
      </c>
      <c r="Q66" s="203"/>
      <c r="R66" s="150"/>
      <c r="S66" s="153">
        <f t="shared" si="2"/>
        <v>0</v>
      </c>
      <c r="T66" s="225"/>
      <c r="U66" s="152"/>
      <c r="V66" s="206"/>
      <c r="W66" s="128"/>
      <c r="Y66" s="128" t="str">
        <f t="shared" si="6"/>
        <v/>
      </c>
      <c r="AA66" s="128" t="str">
        <f t="shared" si="3"/>
        <v/>
      </c>
      <c r="AB66" s="132" t="str">
        <f t="shared" si="4"/>
        <v xml:space="preserve"> Rate</v>
      </c>
      <c r="AJ66" s="49"/>
    </row>
    <row r="67" spans="2:36" ht="14.65" customHeight="1" x14ac:dyDescent="0.25">
      <c r="B67" s="60">
        <v>58</v>
      </c>
      <c r="C67" s="113"/>
      <c r="D67" s="56"/>
      <c r="E67" s="56"/>
      <c r="F67" s="113"/>
      <c r="G67" s="62"/>
      <c r="H67" s="57"/>
      <c r="I67" s="58" t="str">
        <f>IFERROR(VLOOKUP(H67,Lists!B:C,2,FALSE),"")</f>
        <v/>
      </c>
      <c r="J67" s="56"/>
      <c r="K67" s="57"/>
      <c r="L67" s="79" t="str">
        <f>IFERROR(INDEX(Sheet1!$B$2:$B$29,MATCH('Claims Summary'!Y67,Sheet1!$A$2:$A$29,0)),"")</f>
        <v/>
      </c>
      <c r="M67" s="58" t="str">
        <f>IFERROR(VLOOKUP(Y67,'LTSS Rates'!A:B,2,FALSE),"")</f>
        <v/>
      </c>
      <c r="N67" s="56"/>
      <c r="O67" s="107">
        <f>IFERROR(INDEX('LTSS Rates'!$A$3:$E$31,MATCH(AA67,'LTSS Rates'!$A$3:$A$31,0),MATCH(AB67,'LTSS Rates'!$A$3:$E$3,0)),0)</f>
        <v>0</v>
      </c>
      <c r="P67" s="59">
        <f t="shared" si="5"/>
        <v>0</v>
      </c>
      <c r="Q67" s="203"/>
      <c r="R67" s="150"/>
      <c r="S67" s="153">
        <f t="shared" si="2"/>
        <v>0</v>
      </c>
      <c r="T67" s="225"/>
      <c r="U67" s="152"/>
      <c r="V67" s="206"/>
      <c r="W67" s="128"/>
      <c r="Y67" s="128" t="str">
        <f t="shared" si="6"/>
        <v/>
      </c>
      <c r="AA67" s="128" t="str">
        <f t="shared" si="3"/>
        <v/>
      </c>
      <c r="AB67" s="132" t="str">
        <f t="shared" si="4"/>
        <v xml:space="preserve"> Rate</v>
      </c>
      <c r="AJ67" s="49"/>
    </row>
    <row r="68" spans="2:36" ht="14.65" customHeight="1" x14ac:dyDescent="0.25">
      <c r="B68" s="60">
        <v>59</v>
      </c>
      <c r="C68" s="113"/>
      <c r="D68" s="56"/>
      <c r="E68" s="56"/>
      <c r="F68" s="113"/>
      <c r="G68" s="62"/>
      <c r="H68" s="57"/>
      <c r="I68" s="58" t="str">
        <f>IFERROR(VLOOKUP(H68,Lists!B:C,2,FALSE),"")</f>
        <v/>
      </c>
      <c r="J68" s="56"/>
      <c r="K68" s="57"/>
      <c r="L68" s="79" t="str">
        <f>IFERROR(INDEX(Sheet1!$B$2:$B$29,MATCH('Claims Summary'!Y68,Sheet1!$A$2:$A$29,0)),"")</f>
        <v/>
      </c>
      <c r="M68" s="58" t="str">
        <f>IFERROR(VLOOKUP(Y68,'LTSS Rates'!A:B,2,FALSE),"")</f>
        <v/>
      </c>
      <c r="N68" s="56"/>
      <c r="O68" s="107">
        <f>IFERROR(INDEX('LTSS Rates'!$A$3:$E$31,MATCH(AA68,'LTSS Rates'!$A$3:$A$31,0),MATCH(AB68,'LTSS Rates'!$A$3:$E$3,0)),0)</f>
        <v>0</v>
      </c>
      <c r="P68" s="59">
        <f t="shared" si="5"/>
        <v>0</v>
      </c>
      <c r="Q68" s="203"/>
      <c r="R68" s="150"/>
      <c r="S68" s="153">
        <f t="shared" si="2"/>
        <v>0</v>
      </c>
      <c r="T68" s="225"/>
      <c r="U68" s="152"/>
      <c r="V68" s="206"/>
      <c r="W68" s="128"/>
      <c r="Y68" s="128" t="str">
        <f t="shared" si="6"/>
        <v/>
      </c>
      <c r="AA68" s="128" t="str">
        <f t="shared" si="3"/>
        <v/>
      </c>
      <c r="AB68" s="132" t="str">
        <f t="shared" si="4"/>
        <v xml:space="preserve"> Rate</v>
      </c>
      <c r="AJ68" s="49"/>
    </row>
    <row r="69" spans="2:36" ht="14.65" customHeight="1" x14ac:dyDescent="0.25">
      <c r="B69" s="60">
        <v>60</v>
      </c>
      <c r="C69" s="113"/>
      <c r="D69" s="56"/>
      <c r="E69" s="56"/>
      <c r="F69" s="113"/>
      <c r="G69" s="62"/>
      <c r="H69" s="57"/>
      <c r="I69" s="58" t="str">
        <f>IFERROR(VLOOKUP(H69,Lists!B:C,2,FALSE),"")</f>
        <v/>
      </c>
      <c r="J69" s="56"/>
      <c r="K69" s="57"/>
      <c r="L69" s="79" t="str">
        <f>IFERROR(INDEX(Sheet1!$B$2:$B$29,MATCH('Claims Summary'!Y69,Sheet1!$A$2:$A$29,0)),"")</f>
        <v/>
      </c>
      <c r="M69" s="58" t="str">
        <f>IFERROR(VLOOKUP(Y69,'LTSS Rates'!A:B,2,FALSE),"")</f>
        <v/>
      </c>
      <c r="N69" s="56"/>
      <c r="O69" s="107">
        <f>IFERROR(INDEX('LTSS Rates'!$A$3:$E$31,MATCH(AA69,'LTSS Rates'!$A$3:$A$31,0),MATCH(AB69,'LTSS Rates'!$A$3:$E$3,0)),0)</f>
        <v>0</v>
      </c>
      <c r="P69" s="59">
        <f t="shared" si="5"/>
        <v>0</v>
      </c>
      <c r="Q69" s="203"/>
      <c r="R69" s="150"/>
      <c r="S69" s="153">
        <f t="shared" si="2"/>
        <v>0</v>
      </c>
      <c r="T69" s="225"/>
      <c r="U69" s="152"/>
      <c r="V69" s="206"/>
      <c r="W69" s="128"/>
      <c r="Y69" s="128" t="str">
        <f t="shared" si="6"/>
        <v/>
      </c>
      <c r="AA69" s="128" t="str">
        <f t="shared" si="3"/>
        <v/>
      </c>
      <c r="AB69" s="132" t="str">
        <f t="shared" si="4"/>
        <v xml:space="preserve"> Rate</v>
      </c>
      <c r="AJ69" s="49"/>
    </row>
    <row r="70" spans="2:36" ht="14.65" customHeight="1" x14ac:dyDescent="0.25">
      <c r="B70" s="60">
        <v>61</v>
      </c>
      <c r="C70" s="113"/>
      <c r="D70" s="56"/>
      <c r="E70" s="56"/>
      <c r="F70" s="113"/>
      <c r="G70" s="62"/>
      <c r="H70" s="57"/>
      <c r="I70" s="58" t="str">
        <f>IFERROR(VLOOKUP(H70,Lists!B:C,2,FALSE),"")</f>
        <v/>
      </c>
      <c r="J70" s="56"/>
      <c r="K70" s="57"/>
      <c r="L70" s="79" t="str">
        <f>IFERROR(INDEX(Sheet1!$B$2:$B$29,MATCH('Claims Summary'!Y70,Sheet1!$A$2:$A$29,0)),"")</f>
        <v/>
      </c>
      <c r="M70" s="58" t="str">
        <f>IFERROR(VLOOKUP(Y70,'LTSS Rates'!A:B,2,FALSE),"")</f>
        <v/>
      </c>
      <c r="N70" s="56"/>
      <c r="O70" s="107">
        <f>IFERROR(INDEX('LTSS Rates'!$A$3:$E$31,MATCH(AA70,'LTSS Rates'!$A$3:$A$31,0),MATCH(AB70,'LTSS Rates'!$A$3:$E$3,0)),0)</f>
        <v>0</v>
      </c>
      <c r="P70" s="59">
        <f t="shared" si="5"/>
        <v>0</v>
      </c>
      <c r="Q70" s="203"/>
      <c r="R70" s="150"/>
      <c r="S70" s="153">
        <f t="shared" si="2"/>
        <v>0</v>
      </c>
      <c r="T70" s="225"/>
      <c r="U70" s="152"/>
      <c r="V70" s="206"/>
      <c r="W70" s="128"/>
      <c r="Y70" s="128" t="str">
        <f t="shared" si="6"/>
        <v/>
      </c>
      <c r="AA70" s="128" t="str">
        <f t="shared" si="3"/>
        <v/>
      </c>
      <c r="AB70" s="132" t="str">
        <f t="shared" si="4"/>
        <v xml:space="preserve"> Rate</v>
      </c>
      <c r="AJ70" s="49"/>
    </row>
    <row r="71" spans="2:36" ht="14.65" customHeight="1" x14ac:dyDescent="0.25">
      <c r="B71" s="60">
        <v>62</v>
      </c>
      <c r="C71" s="113"/>
      <c r="D71" s="56"/>
      <c r="E71" s="56"/>
      <c r="F71" s="113"/>
      <c r="G71" s="62"/>
      <c r="H71" s="57"/>
      <c r="I71" s="58" t="str">
        <f>IFERROR(VLOOKUP(H71,Lists!B:C,2,FALSE),"")</f>
        <v/>
      </c>
      <c r="J71" s="56"/>
      <c r="K71" s="57"/>
      <c r="L71" s="79" t="str">
        <f>IFERROR(INDEX(Sheet1!$B$2:$B$29,MATCH('Claims Summary'!Y71,Sheet1!$A$2:$A$29,0)),"")</f>
        <v/>
      </c>
      <c r="M71" s="58" t="str">
        <f>IFERROR(VLOOKUP(Y71,'LTSS Rates'!A:B,2,FALSE),"")</f>
        <v/>
      </c>
      <c r="N71" s="56"/>
      <c r="O71" s="107">
        <f>IFERROR(INDEX('LTSS Rates'!$A$3:$E$31,MATCH(AA71,'LTSS Rates'!$A$3:$A$31,0),MATCH(AB71,'LTSS Rates'!$A$3:$E$3,0)),0)</f>
        <v>0</v>
      </c>
      <c r="P71" s="59">
        <f t="shared" si="5"/>
        <v>0</v>
      </c>
      <c r="Q71" s="203"/>
      <c r="R71" s="150"/>
      <c r="S71" s="153">
        <f t="shared" si="2"/>
        <v>0</v>
      </c>
      <c r="T71" s="225"/>
      <c r="U71" s="152"/>
      <c r="V71" s="206"/>
      <c r="W71" s="128"/>
      <c r="Y71" s="128" t="str">
        <f t="shared" si="6"/>
        <v/>
      </c>
      <c r="AA71" s="128" t="str">
        <f t="shared" si="3"/>
        <v/>
      </c>
      <c r="AB71" s="132" t="str">
        <f t="shared" si="4"/>
        <v xml:space="preserve"> Rate</v>
      </c>
      <c r="AJ71" s="49"/>
    </row>
    <row r="72" spans="2:36" ht="14.65" customHeight="1" x14ac:dyDescent="0.25">
      <c r="B72" s="60">
        <v>63</v>
      </c>
      <c r="C72" s="113"/>
      <c r="D72" s="56"/>
      <c r="E72" s="56"/>
      <c r="F72" s="113"/>
      <c r="G72" s="62"/>
      <c r="H72" s="57"/>
      <c r="I72" s="58" t="str">
        <f>IFERROR(VLOOKUP(H72,Lists!B:C,2,FALSE),"")</f>
        <v/>
      </c>
      <c r="J72" s="56"/>
      <c r="K72" s="57"/>
      <c r="L72" s="79" t="str">
        <f>IFERROR(INDEX(Sheet1!$B$2:$B$29,MATCH('Claims Summary'!Y72,Sheet1!$A$2:$A$29,0)),"")</f>
        <v/>
      </c>
      <c r="M72" s="58" t="str">
        <f>IFERROR(VLOOKUP(Y72,'LTSS Rates'!A:B,2,FALSE),"")</f>
        <v/>
      </c>
      <c r="N72" s="56"/>
      <c r="O72" s="107">
        <f>IFERROR(INDEX('LTSS Rates'!$A$3:$E$31,MATCH(AA72,'LTSS Rates'!$A$3:$A$31,0),MATCH(AB72,'LTSS Rates'!$A$3:$E$3,0)),0)</f>
        <v>0</v>
      </c>
      <c r="P72" s="59">
        <f t="shared" si="5"/>
        <v>0</v>
      </c>
      <c r="Q72" s="203"/>
      <c r="R72" s="150"/>
      <c r="S72" s="153">
        <f t="shared" si="2"/>
        <v>0</v>
      </c>
      <c r="T72" s="225"/>
      <c r="U72" s="152"/>
      <c r="V72" s="206"/>
      <c r="W72" s="128"/>
      <c r="Y72" s="128" t="str">
        <f t="shared" si="6"/>
        <v/>
      </c>
      <c r="AA72" s="128" t="str">
        <f t="shared" si="3"/>
        <v/>
      </c>
      <c r="AB72" s="132" t="str">
        <f t="shared" si="4"/>
        <v xml:space="preserve"> Rate</v>
      </c>
      <c r="AJ72" s="49"/>
    </row>
    <row r="73" spans="2:36" ht="14.65" customHeight="1" x14ac:dyDescent="0.25">
      <c r="B73" s="60">
        <v>64</v>
      </c>
      <c r="C73" s="113"/>
      <c r="D73" s="56"/>
      <c r="E73" s="56"/>
      <c r="F73" s="113"/>
      <c r="G73" s="62"/>
      <c r="H73" s="57"/>
      <c r="I73" s="58" t="str">
        <f>IFERROR(VLOOKUP(H73,Lists!B:C,2,FALSE),"")</f>
        <v/>
      </c>
      <c r="J73" s="56"/>
      <c r="K73" s="57"/>
      <c r="L73" s="79" t="str">
        <f>IFERROR(INDEX(Sheet1!$B$2:$B$29,MATCH('Claims Summary'!Y73,Sheet1!$A$2:$A$29,0)),"")</f>
        <v/>
      </c>
      <c r="M73" s="58" t="str">
        <f>IFERROR(VLOOKUP(Y73,'LTSS Rates'!A:B,2,FALSE),"")</f>
        <v/>
      </c>
      <c r="N73" s="56"/>
      <c r="O73" s="107">
        <f>IFERROR(INDEX('LTSS Rates'!$A$3:$E$31,MATCH(AA73,'LTSS Rates'!$A$3:$A$31,0),MATCH(AB73,'LTSS Rates'!$A$3:$E$3,0)),0)</f>
        <v>0</v>
      </c>
      <c r="P73" s="59">
        <f t="shared" si="5"/>
        <v>0</v>
      </c>
      <c r="Q73" s="203"/>
      <c r="R73" s="150"/>
      <c r="S73" s="153">
        <f t="shared" si="2"/>
        <v>0</v>
      </c>
      <c r="T73" s="225"/>
      <c r="U73" s="152"/>
      <c r="V73" s="206"/>
      <c r="W73" s="128"/>
      <c r="Y73" s="128" t="str">
        <f t="shared" si="6"/>
        <v/>
      </c>
      <c r="AA73" s="128" t="str">
        <f t="shared" si="3"/>
        <v/>
      </c>
      <c r="AB73" s="132" t="str">
        <f t="shared" si="4"/>
        <v xml:space="preserve"> Rate</v>
      </c>
      <c r="AJ73" s="49"/>
    </row>
    <row r="74" spans="2:36" ht="14.65" customHeight="1" x14ac:dyDescent="0.25">
      <c r="B74" s="60">
        <v>65</v>
      </c>
      <c r="C74" s="113"/>
      <c r="D74" s="56"/>
      <c r="E74" s="56"/>
      <c r="F74" s="113"/>
      <c r="G74" s="62"/>
      <c r="H74" s="57"/>
      <c r="I74" s="58" t="str">
        <f>IFERROR(VLOOKUP(H74,Lists!B:C,2,FALSE),"")</f>
        <v/>
      </c>
      <c r="J74" s="56"/>
      <c r="K74" s="57"/>
      <c r="L74" s="79" t="str">
        <f>IFERROR(INDEX(Sheet1!$B$2:$B$29,MATCH('Claims Summary'!Y74,Sheet1!$A$2:$A$29,0)),"")</f>
        <v/>
      </c>
      <c r="M74" s="58" t="str">
        <f>IFERROR(VLOOKUP(Y74,'LTSS Rates'!A:B,2,FALSE),"")</f>
        <v/>
      </c>
      <c r="N74" s="56"/>
      <c r="O74" s="107">
        <f>IFERROR(INDEX('LTSS Rates'!$A$3:$E$31,MATCH(AA74,'LTSS Rates'!$A$3:$A$31,0),MATCH(AB74,'LTSS Rates'!$A$3:$E$3,0)),0)</f>
        <v>0</v>
      </c>
      <c r="P74" s="59">
        <f t="shared" si="5"/>
        <v>0</v>
      </c>
      <c r="Q74" s="203"/>
      <c r="R74" s="150"/>
      <c r="S74" s="153">
        <f t="shared" si="2"/>
        <v>0</v>
      </c>
      <c r="T74" s="225"/>
      <c r="U74" s="152"/>
      <c r="V74" s="206"/>
      <c r="W74" s="128"/>
      <c r="Y74" s="128" t="str">
        <f t="shared" si="6"/>
        <v/>
      </c>
      <c r="AA74" s="128" t="str">
        <f t="shared" si="3"/>
        <v/>
      </c>
      <c r="AB74" s="132" t="str">
        <f t="shared" si="4"/>
        <v xml:space="preserve"> Rate</v>
      </c>
      <c r="AJ74" s="49"/>
    </row>
    <row r="75" spans="2:36" ht="14.65" customHeight="1" x14ac:dyDescent="0.25">
      <c r="B75" s="60">
        <v>66</v>
      </c>
      <c r="C75" s="113"/>
      <c r="D75" s="56"/>
      <c r="E75" s="56"/>
      <c r="F75" s="113"/>
      <c r="G75" s="62"/>
      <c r="H75" s="57"/>
      <c r="I75" s="58" t="str">
        <f>IFERROR(VLOOKUP(H75,Lists!B:C,2,FALSE),"")</f>
        <v/>
      </c>
      <c r="J75" s="56"/>
      <c r="K75" s="57"/>
      <c r="L75" s="79" t="str">
        <f>IFERROR(INDEX(Sheet1!$B$2:$B$29,MATCH('Claims Summary'!Y75,Sheet1!$A$2:$A$29,0)),"")</f>
        <v/>
      </c>
      <c r="M75" s="58" t="str">
        <f>IFERROR(VLOOKUP(Y75,'LTSS Rates'!A:B,2,FALSE),"")</f>
        <v/>
      </c>
      <c r="N75" s="56"/>
      <c r="O75" s="107">
        <f>IFERROR(INDEX('LTSS Rates'!$A$3:$E$31,MATCH(AA75,'LTSS Rates'!$A$3:$A$31,0),MATCH(AB75,'LTSS Rates'!$A$3:$E$3,0)),0)</f>
        <v>0</v>
      </c>
      <c r="P75" s="59">
        <f t="shared" si="5"/>
        <v>0</v>
      </c>
      <c r="Q75" s="203"/>
      <c r="R75" s="150"/>
      <c r="S75" s="153">
        <f t="shared" ref="S75:S138" si="7">P75-R75</f>
        <v>0</v>
      </c>
      <c r="T75" s="225"/>
      <c r="U75" s="152"/>
      <c r="V75" s="206"/>
      <c r="W75" s="128"/>
      <c r="Y75" s="128" t="str">
        <f t="shared" ref="Y75:Y138" si="8">CONCATENATE(K75,J75)</f>
        <v/>
      </c>
      <c r="AA75" s="128" t="str">
        <f t="shared" ref="AA75:AA138" si="9">IF(G75="State Funded",CONCATENATE(K75,"CP"),CONCATENATE(K75,J75))</f>
        <v/>
      </c>
      <c r="AB75" s="132" t="str">
        <f t="shared" ref="AB75:AB138" si="10">CONCATENATE(I75," ","Rate")</f>
        <v xml:space="preserve"> Rate</v>
      </c>
      <c r="AJ75" s="49"/>
    </row>
    <row r="76" spans="2:36" ht="14.65" customHeight="1" x14ac:dyDescent="0.25">
      <c r="B76" s="60">
        <v>67</v>
      </c>
      <c r="C76" s="113"/>
      <c r="D76" s="56"/>
      <c r="E76" s="56"/>
      <c r="F76" s="113"/>
      <c r="G76" s="62"/>
      <c r="H76" s="57"/>
      <c r="I76" s="58" t="str">
        <f>IFERROR(VLOOKUP(H76,Lists!B:C,2,FALSE),"")</f>
        <v/>
      </c>
      <c r="J76" s="56"/>
      <c r="K76" s="57"/>
      <c r="L76" s="79" t="str">
        <f>IFERROR(INDEX(Sheet1!$B$2:$B$29,MATCH('Claims Summary'!Y76,Sheet1!$A$2:$A$29,0)),"")</f>
        <v/>
      </c>
      <c r="M76" s="58" t="str">
        <f>IFERROR(VLOOKUP(Y76,'LTSS Rates'!A:B,2,FALSE),"")</f>
        <v/>
      </c>
      <c r="N76" s="56"/>
      <c r="O76" s="107">
        <f>IFERROR(INDEX('LTSS Rates'!$A$3:$E$31,MATCH(AA76,'LTSS Rates'!$A$3:$A$31,0),MATCH(AB76,'LTSS Rates'!$A$3:$E$3,0)),0)</f>
        <v>0</v>
      </c>
      <c r="P76" s="59">
        <f t="shared" si="5"/>
        <v>0</v>
      </c>
      <c r="Q76" s="203"/>
      <c r="R76" s="150"/>
      <c r="S76" s="153">
        <f t="shared" si="7"/>
        <v>0</v>
      </c>
      <c r="T76" s="225"/>
      <c r="U76" s="152"/>
      <c r="V76" s="206"/>
      <c r="W76" s="128"/>
      <c r="Y76" s="128" t="str">
        <f t="shared" si="8"/>
        <v/>
      </c>
      <c r="AA76" s="128" t="str">
        <f t="shared" si="9"/>
        <v/>
      </c>
      <c r="AB76" s="132" t="str">
        <f t="shared" si="10"/>
        <v xml:space="preserve"> Rate</v>
      </c>
      <c r="AJ76" s="49"/>
    </row>
    <row r="77" spans="2:36" ht="14.65" customHeight="1" x14ac:dyDescent="0.25">
      <c r="B77" s="60">
        <v>68</v>
      </c>
      <c r="C77" s="113"/>
      <c r="D77" s="56"/>
      <c r="E77" s="56"/>
      <c r="F77" s="113"/>
      <c r="G77" s="62"/>
      <c r="H77" s="57"/>
      <c r="I77" s="58" t="str">
        <f>IFERROR(VLOOKUP(H77,Lists!B:C,2,FALSE),"")</f>
        <v/>
      </c>
      <c r="J77" s="56"/>
      <c r="K77" s="57"/>
      <c r="L77" s="79" t="str">
        <f>IFERROR(INDEX(Sheet1!$B$2:$B$29,MATCH('Claims Summary'!Y77,Sheet1!$A$2:$A$29,0)),"")</f>
        <v/>
      </c>
      <c r="M77" s="58" t="str">
        <f>IFERROR(VLOOKUP(Y77,'LTSS Rates'!A:B,2,FALSE),"")</f>
        <v/>
      </c>
      <c r="N77" s="56"/>
      <c r="O77" s="107">
        <f>IFERROR(INDEX('LTSS Rates'!$A$3:$E$31,MATCH(AA77,'LTSS Rates'!$A$3:$A$31,0),MATCH(AB77,'LTSS Rates'!$A$3:$E$3,0)),0)</f>
        <v>0</v>
      </c>
      <c r="P77" s="59">
        <f t="shared" si="5"/>
        <v>0</v>
      </c>
      <c r="Q77" s="203"/>
      <c r="R77" s="150"/>
      <c r="S77" s="153">
        <f t="shared" si="7"/>
        <v>0</v>
      </c>
      <c r="T77" s="225"/>
      <c r="U77" s="152"/>
      <c r="V77" s="206"/>
      <c r="W77" s="128"/>
      <c r="Y77" s="128" t="str">
        <f t="shared" si="8"/>
        <v/>
      </c>
      <c r="AA77" s="128" t="str">
        <f t="shared" si="9"/>
        <v/>
      </c>
      <c r="AB77" s="132" t="str">
        <f t="shared" si="10"/>
        <v xml:space="preserve"> Rate</v>
      </c>
      <c r="AJ77" s="49"/>
    </row>
    <row r="78" spans="2:36" ht="14.65" customHeight="1" x14ac:dyDescent="0.25">
      <c r="B78" s="60">
        <v>69</v>
      </c>
      <c r="C78" s="113"/>
      <c r="D78" s="56"/>
      <c r="E78" s="56"/>
      <c r="F78" s="113"/>
      <c r="G78" s="62"/>
      <c r="H78" s="57"/>
      <c r="I78" s="58" t="str">
        <f>IFERROR(VLOOKUP(H78,Lists!B:C,2,FALSE),"")</f>
        <v/>
      </c>
      <c r="J78" s="56"/>
      <c r="K78" s="57"/>
      <c r="L78" s="79" t="str">
        <f>IFERROR(INDEX(Sheet1!$B$2:$B$29,MATCH('Claims Summary'!Y78,Sheet1!$A$2:$A$29,0)),"")</f>
        <v/>
      </c>
      <c r="M78" s="58" t="str">
        <f>IFERROR(VLOOKUP(Y78,'LTSS Rates'!A:B,2,FALSE),"")</f>
        <v/>
      </c>
      <c r="N78" s="56"/>
      <c r="O78" s="107">
        <f>IFERROR(INDEX('LTSS Rates'!$A$3:$E$31,MATCH(AA78,'LTSS Rates'!$A$3:$A$31,0),MATCH(AB78,'LTSS Rates'!$A$3:$E$3,0)),0)</f>
        <v>0</v>
      </c>
      <c r="P78" s="59">
        <f t="shared" si="5"/>
        <v>0</v>
      </c>
      <c r="Q78" s="203"/>
      <c r="R78" s="150"/>
      <c r="S78" s="153">
        <f t="shared" si="7"/>
        <v>0</v>
      </c>
      <c r="T78" s="225"/>
      <c r="U78" s="152"/>
      <c r="V78" s="206"/>
      <c r="W78" s="128"/>
      <c r="Y78" s="128" t="str">
        <f t="shared" si="8"/>
        <v/>
      </c>
      <c r="AA78" s="128" t="str">
        <f t="shared" si="9"/>
        <v/>
      </c>
      <c r="AB78" s="132" t="str">
        <f t="shared" si="10"/>
        <v xml:space="preserve"> Rate</v>
      </c>
      <c r="AJ78" s="49"/>
    </row>
    <row r="79" spans="2:36" ht="14.65" customHeight="1" x14ac:dyDescent="0.25">
      <c r="B79" s="60">
        <v>70</v>
      </c>
      <c r="C79" s="113"/>
      <c r="D79" s="56"/>
      <c r="E79" s="56"/>
      <c r="F79" s="113"/>
      <c r="G79" s="62"/>
      <c r="H79" s="57"/>
      <c r="I79" s="58" t="str">
        <f>IFERROR(VLOOKUP(H79,Lists!B:C,2,FALSE),"")</f>
        <v/>
      </c>
      <c r="J79" s="56"/>
      <c r="K79" s="57"/>
      <c r="L79" s="79" t="str">
        <f>IFERROR(INDEX(Sheet1!$B$2:$B$29,MATCH('Claims Summary'!Y79,Sheet1!$A$2:$A$29,0)),"")</f>
        <v/>
      </c>
      <c r="M79" s="58" t="str">
        <f>IFERROR(VLOOKUP(Y79,'LTSS Rates'!A:B,2,FALSE),"")</f>
        <v/>
      </c>
      <c r="N79" s="56"/>
      <c r="O79" s="107">
        <f>IFERROR(INDEX('LTSS Rates'!$A$3:$E$31,MATCH(AA79,'LTSS Rates'!$A$3:$A$31,0),MATCH(AB79,'LTSS Rates'!$A$3:$E$3,0)),0)</f>
        <v>0</v>
      </c>
      <c r="P79" s="59">
        <f t="shared" si="5"/>
        <v>0</v>
      </c>
      <c r="Q79" s="203"/>
      <c r="R79" s="150"/>
      <c r="S79" s="153">
        <f t="shared" si="7"/>
        <v>0</v>
      </c>
      <c r="T79" s="225"/>
      <c r="U79" s="152"/>
      <c r="V79" s="206"/>
      <c r="W79" s="128"/>
      <c r="Y79" s="128" t="str">
        <f t="shared" si="8"/>
        <v/>
      </c>
      <c r="AA79" s="128" t="str">
        <f t="shared" si="9"/>
        <v/>
      </c>
      <c r="AB79" s="132" t="str">
        <f t="shared" si="10"/>
        <v xml:space="preserve"> Rate</v>
      </c>
      <c r="AJ79" s="49"/>
    </row>
    <row r="80" spans="2:36" ht="14.65" customHeight="1" x14ac:dyDescent="0.25">
      <c r="B80" s="60">
        <v>71</v>
      </c>
      <c r="C80" s="113"/>
      <c r="D80" s="56"/>
      <c r="E80" s="56"/>
      <c r="F80" s="113"/>
      <c r="G80" s="62"/>
      <c r="H80" s="57"/>
      <c r="I80" s="58" t="str">
        <f>IFERROR(VLOOKUP(H80,Lists!B:C,2,FALSE),"")</f>
        <v/>
      </c>
      <c r="J80" s="56"/>
      <c r="K80" s="57"/>
      <c r="L80" s="79" t="str">
        <f>IFERROR(INDEX(Sheet1!$B$2:$B$29,MATCH('Claims Summary'!Y80,Sheet1!$A$2:$A$29,0)),"")</f>
        <v/>
      </c>
      <c r="M80" s="58" t="str">
        <f>IFERROR(VLOOKUP(Y80,'LTSS Rates'!A:B,2,FALSE),"")</f>
        <v/>
      </c>
      <c r="N80" s="56"/>
      <c r="O80" s="107">
        <f>IFERROR(INDEX('LTSS Rates'!$A$3:$E$31,MATCH(AA80,'LTSS Rates'!$A$3:$A$31,0),MATCH(AB80,'LTSS Rates'!$A$3:$E$3,0)),0)</f>
        <v>0</v>
      </c>
      <c r="P80" s="59">
        <f t="shared" si="5"/>
        <v>0</v>
      </c>
      <c r="Q80" s="203"/>
      <c r="R80" s="150"/>
      <c r="S80" s="153">
        <f t="shared" si="7"/>
        <v>0</v>
      </c>
      <c r="T80" s="225"/>
      <c r="U80" s="152"/>
      <c r="V80" s="206"/>
      <c r="W80" s="128"/>
      <c r="Y80" s="128" t="str">
        <f t="shared" si="8"/>
        <v/>
      </c>
      <c r="AA80" s="128" t="str">
        <f t="shared" si="9"/>
        <v/>
      </c>
      <c r="AB80" s="132" t="str">
        <f t="shared" si="10"/>
        <v xml:space="preserve"> Rate</v>
      </c>
      <c r="AJ80" s="49"/>
    </row>
    <row r="81" spans="2:36" ht="14.65" customHeight="1" x14ac:dyDescent="0.25">
      <c r="B81" s="60">
        <v>72</v>
      </c>
      <c r="C81" s="113"/>
      <c r="D81" s="56"/>
      <c r="E81" s="56"/>
      <c r="F81" s="113"/>
      <c r="G81" s="62"/>
      <c r="H81" s="57"/>
      <c r="I81" s="58" t="str">
        <f>IFERROR(VLOOKUP(H81,Lists!B:C,2,FALSE),"")</f>
        <v/>
      </c>
      <c r="J81" s="56"/>
      <c r="K81" s="57"/>
      <c r="L81" s="79" t="str">
        <f>IFERROR(INDEX(Sheet1!$B$2:$B$29,MATCH('Claims Summary'!Y81,Sheet1!$A$2:$A$29,0)),"")</f>
        <v/>
      </c>
      <c r="M81" s="58" t="str">
        <f>IFERROR(VLOOKUP(Y81,'LTSS Rates'!A:B,2,FALSE),"")</f>
        <v/>
      </c>
      <c r="N81" s="56"/>
      <c r="O81" s="107">
        <f>IFERROR(INDEX('LTSS Rates'!$A$3:$E$31,MATCH(AA81,'LTSS Rates'!$A$3:$A$31,0),MATCH(AB81,'LTSS Rates'!$A$3:$E$3,0)),0)</f>
        <v>0</v>
      </c>
      <c r="P81" s="59">
        <f t="shared" si="5"/>
        <v>0</v>
      </c>
      <c r="Q81" s="203"/>
      <c r="R81" s="150"/>
      <c r="S81" s="153">
        <f t="shared" si="7"/>
        <v>0</v>
      </c>
      <c r="T81" s="225"/>
      <c r="U81" s="152"/>
      <c r="V81" s="206"/>
      <c r="W81" s="128"/>
      <c r="Y81" s="128" t="str">
        <f t="shared" si="8"/>
        <v/>
      </c>
      <c r="AA81" s="128" t="str">
        <f t="shared" si="9"/>
        <v/>
      </c>
      <c r="AB81" s="132" t="str">
        <f t="shared" si="10"/>
        <v xml:space="preserve"> Rate</v>
      </c>
      <c r="AJ81" s="49"/>
    </row>
    <row r="82" spans="2:36" ht="14.65" customHeight="1" x14ac:dyDescent="0.25">
      <c r="B82" s="60">
        <v>73</v>
      </c>
      <c r="C82" s="113"/>
      <c r="D82" s="56"/>
      <c r="E82" s="56"/>
      <c r="F82" s="113"/>
      <c r="G82" s="62"/>
      <c r="H82" s="57"/>
      <c r="I82" s="58" t="str">
        <f>IFERROR(VLOOKUP(H82,Lists!B:C,2,FALSE),"")</f>
        <v/>
      </c>
      <c r="J82" s="56"/>
      <c r="K82" s="57"/>
      <c r="L82" s="79" t="str">
        <f>IFERROR(INDEX(Sheet1!$B$2:$B$29,MATCH('Claims Summary'!Y82,Sheet1!$A$2:$A$29,0)),"")</f>
        <v/>
      </c>
      <c r="M82" s="58" t="str">
        <f>IFERROR(VLOOKUP(Y82,'LTSS Rates'!A:B,2,FALSE),"")</f>
        <v/>
      </c>
      <c r="N82" s="56"/>
      <c r="O82" s="107">
        <f>IFERROR(INDEX('LTSS Rates'!$A$3:$E$31,MATCH(AA82,'LTSS Rates'!$A$3:$A$31,0),MATCH(AB82,'LTSS Rates'!$A$3:$E$3,0)),0)</f>
        <v>0</v>
      </c>
      <c r="P82" s="59">
        <f t="shared" si="5"/>
        <v>0</v>
      </c>
      <c r="Q82" s="203"/>
      <c r="R82" s="150"/>
      <c r="S82" s="153">
        <f t="shared" si="7"/>
        <v>0</v>
      </c>
      <c r="T82" s="225"/>
      <c r="U82" s="152"/>
      <c r="V82" s="206"/>
      <c r="W82" s="128"/>
      <c r="Y82" s="128" t="str">
        <f t="shared" si="8"/>
        <v/>
      </c>
      <c r="AA82" s="128" t="str">
        <f t="shared" si="9"/>
        <v/>
      </c>
      <c r="AB82" s="132" t="str">
        <f t="shared" si="10"/>
        <v xml:space="preserve"> Rate</v>
      </c>
      <c r="AJ82" s="49"/>
    </row>
    <row r="83" spans="2:36" ht="14.65" customHeight="1" x14ac:dyDescent="0.25">
      <c r="B83" s="60">
        <v>74</v>
      </c>
      <c r="C83" s="113"/>
      <c r="D83" s="56"/>
      <c r="E83" s="56"/>
      <c r="F83" s="113"/>
      <c r="G83" s="62"/>
      <c r="H83" s="57"/>
      <c r="I83" s="58" t="str">
        <f>IFERROR(VLOOKUP(H83,Lists!B:C,2,FALSE),"")</f>
        <v/>
      </c>
      <c r="J83" s="56"/>
      <c r="K83" s="57"/>
      <c r="L83" s="79" t="str">
        <f>IFERROR(INDEX(Sheet1!$B$2:$B$29,MATCH('Claims Summary'!Y83,Sheet1!$A$2:$A$29,0)),"")</f>
        <v/>
      </c>
      <c r="M83" s="58" t="str">
        <f>IFERROR(VLOOKUP(Y83,'LTSS Rates'!A:B,2,FALSE),"")</f>
        <v/>
      </c>
      <c r="N83" s="56"/>
      <c r="O83" s="107">
        <f>IFERROR(INDEX('LTSS Rates'!$A$3:$E$31,MATCH(AA83,'LTSS Rates'!$A$3:$A$31,0),MATCH(AB83,'LTSS Rates'!$A$3:$E$3,0)),0)</f>
        <v>0</v>
      </c>
      <c r="P83" s="59">
        <f t="shared" si="5"/>
        <v>0</v>
      </c>
      <c r="Q83" s="203"/>
      <c r="R83" s="150"/>
      <c r="S83" s="153">
        <f t="shared" si="7"/>
        <v>0</v>
      </c>
      <c r="T83" s="225"/>
      <c r="U83" s="152"/>
      <c r="V83" s="206"/>
      <c r="W83" s="128"/>
      <c r="Y83" s="128" t="str">
        <f t="shared" si="8"/>
        <v/>
      </c>
      <c r="AA83" s="128" t="str">
        <f t="shared" si="9"/>
        <v/>
      </c>
      <c r="AB83" s="132" t="str">
        <f t="shared" si="10"/>
        <v xml:space="preserve"> Rate</v>
      </c>
      <c r="AJ83" s="49"/>
    </row>
    <row r="84" spans="2:36" ht="14.65" customHeight="1" x14ac:dyDescent="0.25">
      <c r="B84" s="60">
        <v>75</v>
      </c>
      <c r="C84" s="113"/>
      <c r="D84" s="56"/>
      <c r="E84" s="56"/>
      <c r="F84" s="113"/>
      <c r="G84" s="62"/>
      <c r="H84" s="57"/>
      <c r="I84" s="58" t="str">
        <f>IFERROR(VLOOKUP(H84,Lists!B:C,2,FALSE),"")</f>
        <v/>
      </c>
      <c r="J84" s="56"/>
      <c r="K84" s="57"/>
      <c r="L84" s="79" t="str">
        <f>IFERROR(INDEX(Sheet1!$B$2:$B$29,MATCH('Claims Summary'!Y84,Sheet1!$A$2:$A$29,0)),"")</f>
        <v/>
      </c>
      <c r="M84" s="58" t="str">
        <f>IFERROR(VLOOKUP(Y84,'LTSS Rates'!A:B,2,FALSE),"")</f>
        <v/>
      </c>
      <c r="N84" s="56"/>
      <c r="O84" s="107">
        <f>IFERROR(INDEX('LTSS Rates'!$A$3:$E$31,MATCH(AA84,'LTSS Rates'!$A$3:$A$31,0),MATCH(AB84,'LTSS Rates'!$A$3:$E$3,0)),0)</f>
        <v>0</v>
      </c>
      <c r="P84" s="59">
        <f t="shared" ref="P84:P109" si="11">IFERROR(N84*O84,0)</f>
        <v>0</v>
      </c>
      <c r="Q84" s="203"/>
      <c r="R84" s="150"/>
      <c r="S84" s="153">
        <f t="shared" si="7"/>
        <v>0</v>
      </c>
      <c r="T84" s="225"/>
      <c r="U84" s="152"/>
      <c r="V84" s="206"/>
      <c r="W84" s="128"/>
      <c r="Y84" s="128" t="str">
        <f t="shared" si="8"/>
        <v/>
      </c>
      <c r="AA84" s="128" t="str">
        <f t="shared" si="9"/>
        <v/>
      </c>
      <c r="AB84" s="132" t="str">
        <f t="shared" si="10"/>
        <v xml:space="preserve"> Rate</v>
      </c>
      <c r="AJ84" s="49"/>
    </row>
    <row r="85" spans="2:36" ht="14.65" customHeight="1" x14ac:dyDescent="0.25">
      <c r="B85" s="60">
        <v>76</v>
      </c>
      <c r="C85" s="113"/>
      <c r="D85" s="56"/>
      <c r="E85" s="56"/>
      <c r="F85" s="113"/>
      <c r="G85" s="62"/>
      <c r="H85" s="57"/>
      <c r="I85" s="58" t="str">
        <f>IFERROR(VLOOKUP(H85,Lists!B:C,2,FALSE),"")</f>
        <v/>
      </c>
      <c r="J85" s="56"/>
      <c r="K85" s="57"/>
      <c r="L85" s="79" t="str">
        <f>IFERROR(INDEX(Sheet1!$B$2:$B$29,MATCH('Claims Summary'!Y85,Sheet1!$A$2:$A$29,0)),"")</f>
        <v/>
      </c>
      <c r="M85" s="58" t="str">
        <f>IFERROR(VLOOKUP(Y85,'LTSS Rates'!A:B,2,FALSE),"")</f>
        <v/>
      </c>
      <c r="N85" s="56"/>
      <c r="O85" s="107">
        <f>IFERROR(INDEX('LTSS Rates'!$A$3:$E$31,MATCH(AA85,'LTSS Rates'!$A$3:$A$31,0),MATCH(AB85,'LTSS Rates'!$A$3:$E$3,0)),0)</f>
        <v>0</v>
      </c>
      <c r="P85" s="59">
        <f t="shared" si="11"/>
        <v>0</v>
      </c>
      <c r="Q85" s="203"/>
      <c r="R85" s="150"/>
      <c r="S85" s="153">
        <f t="shared" si="7"/>
        <v>0</v>
      </c>
      <c r="T85" s="225"/>
      <c r="U85" s="152"/>
      <c r="V85" s="206"/>
      <c r="W85" s="128"/>
      <c r="Y85" s="128" t="str">
        <f t="shared" si="8"/>
        <v/>
      </c>
      <c r="AA85" s="128" t="str">
        <f t="shared" si="9"/>
        <v/>
      </c>
      <c r="AB85" s="132" t="str">
        <f t="shared" si="10"/>
        <v xml:space="preserve"> Rate</v>
      </c>
      <c r="AJ85" s="49"/>
    </row>
    <row r="86" spans="2:36" ht="14.65" customHeight="1" x14ac:dyDescent="0.25">
      <c r="B86" s="60">
        <v>77</v>
      </c>
      <c r="C86" s="113"/>
      <c r="D86" s="56"/>
      <c r="E86" s="56"/>
      <c r="F86" s="113"/>
      <c r="G86" s="62"/>
      <c r="H86" s="57"/>
      <c r="I86" s="58" t="str">
        <f>IFERROR(VLOOKUP(H86,Lists!B:C,2,FALSE),"")</f>
        <v/>
      </c>
      <c r="J86" s="56"/>
      <c r="K86" s="57"/>
      <c r="L86" s="79" t="str">
        <f>IFERROR(INDEX(Sheet1!$B$2:$B$29,MATCH('Claims Summary'!Y86,Sheet1!$A$2:$A$29,0)),"")</f>
        <v/>
      </c>
      <c r="M86" s="58" t="str">
        <f>IFERROR(VLOOKUP(Y86,'LTSS Rates'!A:B,2,FALSE),"")</f>
        <v/>
      </c>
      <c r="N86" s="56"/>
      <c r="O86" s="107">
        <f>IFERROR(INDEX('LTSS Rates'!$A$3:$E$31,MATCH(AA86,'LTSS Rates'!$A$3:$A$31,0),MATCH(AB86,'LTSS Rates'!$A$3:$E$3,0)),0)</f>
        <v>0</v>
      </c>
      <c r="P86" s="59">
        <f t="shared" si="11"/>
        <v>0</v>
      </c>
      <c r="Q86" s="203"/>
      <c r="R86" s="150"/>
      <c r="S86" s="153">
        <f t="shared" si="7"/>
        <v>0</v>
      </c>
      <c r="T86" s="225"/>
      <c r="U86" s="152"/>
      <c r="V86" s="206"/>
      <c r="W86" s="128"/>
      <c r="Y86" s="128" t="str">
        <f t="shared" si="8"/>
        <v/>
      </c>
      <c r="AA86" s="128" t="str">
        <f t="shared" si="9"/>
        <v/>
      </c>
      <c r="AB86" s="132" t="str">
        <f t="shared" si="10"/>
        <v xml:space="preserve"> Rate</v>
      </c>
      <c r="AJ86" s="49"/>
    </row>
    <row r="87" spans="2:36" ht="14.65" customHeight="1" x14ac:dyDescent="0.25">
      <c r="B87" s="60">
        <v>78</v>
      </c>
      <c r="C87" s="113"/>
      <c r="D87" s="56"/>
      <c r="E87" s="56"/>
      <c r="F87" s="113"/>
      <c r="G87" s="62"/>
      <c r="H87" s="57"/>
      <c r="I87" s="58" t="str">
        <f>IFERROR(VLOOKUP(H87,Lists!B:C,2,FALSE),"")</f>
        <v/>
      </c>
      <c r="J87" s="56"/>
      <c r="K87" s="57"/>
      <c r="L87" s="79" t="str">
        <f>IFERROR(INDEX(Sheet1!$B$2:$B$29,MATCH('Claims Summary'!Y87,Sheet1!$A$2:$A$29,0)),"")</f>
        <v/>
      </c>
      <c r="M87" s="58" t="str">
        <f>IFERROR(VLOOKUP(Y87,'LTSS Rates'!A:B,2,FALSE),"")</f>
        <v/>
      </c>
      <c r="N87" s="56"/>
      <c r="O87" s="107">
        <f>IFERROR(INDEX('LTSS Rates'!$A$3:$E$31,MATCH(AA87,'LTSS Rates'!$A$3:$A$31,0),MATCH(AB87,'LTSS Rates'!$A$3:$E$3,0)),0)</f>
        <v>0</v>
      </c>
      <c r="P87" s="59">
        <f t="shared" si="11"/>
        <v>0</v>
      </c>
      <c r="Q87" s="203"/>
      <c r="R87" s="150"/>
      <c r="S87" s="153">
        <f t="shared" si="7"/>
        <v>0</v>
      </c>
      <c r="T87" s="225"/>
      <c r="U87" s="152"/>
      <c r="V87" s="206"/>
      <c r="W87" s="128"/>
      <c r="Y87" s="128" t="str">
        <f t="shared" si="8"/>
        <v/>
      </c>
      <c r="AA87" s="128" t="str">
        <f t="shared" si="9"/>
        <v/>
      </c>
      <c r="AB87" s="132" t="str">
        <f t="shared" si="10"/>
        <v xml:space="preserve"> Rate</v>
      </c>
      <c r="AJ87" s="49"/>
    </row>
    <row r="88" spans="2:36" ht="14.65" customHeight="1" x14ac:dyDescent="0.25">
      <c r="B88" s="60">
        <v>79</v>
      </c>
      <c r="C88" s="113"/>
      <c r="D88" s="56"/>
      <c r="E88" s="56"/>
      <c r="F88" s="113"/>
      <c r="G88" s="62"/>
      <c r="H88" s="57"/>
      <c r="I88" s="58" t="str">
        <f>IFERROR(VLOOKUP(H88,Lists!B:C,2,FALSE),"")</f>
        <v/>
      </c>
      <c r="J88" s="56"/>
      <c r="K88" s="57"/>
      <c r="L88" s="79" t="str">
        <f>IFERROR(INDEX(Sheet1!$B$2:$B$29,MATCH('Claims Summary'!Y88,Sheet1!$A$2:$A$29,0)),"")</f>
        <v/>
      </c>
      <c r="M88" s="58" t="str">
        <f>IFERROR(VLOOKUP(Y88,'LTSS Rates'!A:B,2,FALSE),"")</f>
        <v/>
      </c>
      <c r="N88" s="56"/>
      <c r="O88" s="107">
        <f>IFERROR(INDEX('LTSS Rates'!$A$3:$E$31,MATCH(AA88,'LTSS Rates'!$A$3:$A$31,0),MATCH(AB88,'LTSS Rates'!$A$3:$E$3,0)),0)</f>
        <v>0</v>
      </c>
      <c r="P88" s="59">
        <f t="shared" si="11"/>
        <v>0</v>
      </c>
      <c r="Q88" s="203"/>
      <c r="R88" s="150"/>
      <c r="S88" s="153">
        <f t="shared" si="7"/>
        <v>0</v>
      </c>
      <c r="T88" s="225"/>
      <c r="U88" s="152"/>
      <c r="V88" s="206"/>
      <c r="W88" s="128"/>
      <c r="Y88" s="128" t="str">
        <f t="shared" si="8"/>
        <v/>
      </c>
      <c r="AA88" s="128" t="str">
        <f t="shared" si="9"/>
        <v/>
      </c>
      <c r="AB88" s="132" t="str">
        <f t="shared" si="10"/>
        <v xml:space="preserve"> Rate</v>
      </c>
      <c r="AJ88" s="49"/>
    </row>
    <row r="89" spans="2:36" ht="14.65" customHeight="1" x14ac:dyDescent="0.25">
      <c r="B89" s="60">
        <v>80</v>
      </c>
      <c r="C89" s="113"/>
      <c r="D89" s="56"/>
      <c r="E89" s="56"/>
      <c r="F89" s="113"/>
      <c r="G89" s="62"/>
      <c r="H89" s="57"/>
      <c r="I89" s="58" t="str">
        <f>IFERROR(VLOOKUP(H89,Lists!B:C,2,FALSE),"")</f>
        <v/>
      </c>
      <c r="J89" s="56"/>
      <c r="K89" s="57"/>
      <c r="L89" s="79" t="str">
        <f>IFERROR(INDEX(Sheet1!$B$2:$B$29,MATCH('Claims Summary'!Y89,Sheet1!$A$2:$A$29,0)),"")</f>
        <v/>
      </c>
      <c r="M89" s="58" t="str">
        <f>IFERROR(VLOOKUP(Y89,'LTSS Rates'!A:B,2,FALSE),"")</f>
        <v/>
      </c>
      <c r="N89" s="56"/>
      <c r="O89" s="107">
        <f>IFERROR(INDEX('LTSS Rates'!$A$3:$E$31,MATCH(AA89,'LTSS Rates'!$A$3:$A$31,0),MATCH(AB89,'LTSS Rates'!$A$3:$E$3,0)),0)</f>
        <v>0</v>
      </c>
      <c r="P89" s="59">
        <f t="shared" si="11"/>
        <v>0</v>
      </c>
      <c r="Q89" s="203"/>
      <c r="R89" s="150"/>
      <c r="S89" s="153">
        <f t="shared" si="7"/>
        <v>0</v>
      </c>
      <c r="T89" s="225"/>
      <c r="U89" s="152"/>
      <c r="V89" s="206"/>
      <c r="W89" s="128"/>
      <c r="Y89" s="128" t="str">
        <f t="shared" si="8"/>
        <v/>
      </c>
      <c r="AA89" s="128" t="str">
        <f t="shared" si="9"/>
        <v/>
      </c>
      <c r="AB89" s="132" t="str">
        <f t="shared" si="10"/>
        <v xml:space="preserve"> Rate</v>
      </c>
      <c r="AJ89" s="49"/>
    </row>
    <row r="90" spans="2:36" ht="14.65" customHeight="1" x14ac:dyDescent="0.25">
      <c r="B90" s="60">
        <v>81</v>
      </c>
      <c r="C90" s="113"/>
      <c r="D90" s="56"/>
      <c r="E90" s="56"/>
      <c r="F90" s="113"/>
      <c r="G90" s="62"/>
      <c r="H90" s="57"/>
      <c r="I90" s="58" t="str">
        <f>IFERROR(VLOOKUP(H90,Lists!B:C,2,FALSE),"")</f>
        <v/>
      </c>
      <c r="J90" s="56"/>
      <c r="K90" s="57"/>
      <c r="L90" s="79" t="str">
        <f>IFERROR(INDEX(Sheet1!$B$2:$B$29,MATCH('Claims Summary'!Y90,Sheet1!$A$2:$A$29,0)),"")</f>
        <v/>
      </c>
      <c r="M90" s="58" t="str">
        <f>IFERROR(VLOOKUP(Y90,'LTSS Rates'!A:B,2,FALSE),"")</f>
        <v/>
      </c>
      <c r="N90" s="56"/>
      <c r="O90" s="107">
        <f>IFERROR(INDEX('LTSS Rates'!$A$3:$E$31,MATCH(AA90,'LTSS Rates'!$A$3:$A$31,0),MATCH(AB90,'LTSS Rates'!$A$3:$E$3,0)),0)</f>
        <v>0</v>
      </c>
      <c r="P90" s="59">
        <f t="shared" si="11"/>
        <v>0</v>
      </c>
      <c r="Q90" s="203"/>
      <c r="R90" s="150"/>
      <c r="S90" s="153">
        <f t="shared" si="7"/>
        <v>0</v>
      </c>
      <c r="T90" s="225"/>
      <c r="U90" s="152"/>
      <c r="V90" s="206"/>
      <c r="W90" s="128"/>
      <c r="Y90" s="128" t="str">
        <f t="shared" si="8"/>
        <v/>
      </c>
      <c r="AA90" s="128" t="str">
        <f t="shared" si="9"/>
        <v/>
      </c>
      <c r="AB90" s="132" t="str">
        <f t="shared" si="10"/>
        <v xml:space="preserve"> Rate</v>
      </c>
      <c r="AJ90" s="49"/>
    </row>
    <row r="91" spans="2:36" ht="14.65" customHeight="1" x14ac:dyDescent="0.25">
      <c r="B91" s="60">
        <v>82</v>
      </c>
      <c r="C91" s="113"/>
      <c r="D91" s="56"/>
      <c r="E91" s="56"/>
      <c r="F91" s="113"/>
      <c r="G91" s="62"/>
      <c r="H91" s="57"/>
      <c r="I91" s="58" t="str">
        <f>IFERROR(VLOOKUP(H91,Lists!B:C,2,FALSE),"")</f>
        <v/>
      </c>
      <c r="J91" s="56"/>
      <c r="K91" s="57"/>
      <c r="L91" s="79" t="str">
        <f>IFERROR(INDEX(Sheet1!$B$2:$B$29,MATCH('Claims Summary'!Y91,Sheet1!$A$2:$A$29,0)),"")</f>
        <v/>
      </c>
      <c r="M91" s="58" t="str">
        <f>IFERROR(VLOOKUP(Y91,'LTSS Rates'!A:B,2,FALSE),"")</f>
        <v/>
      </c>
      <c r="N91" s="56"/>
      <c r="O91" s="107">
        <f>IFERROR(INDEX('LTSS Rates'!$A$3:$E$31,MATCH(AA91,'LTSS Rates'!$A$3:$A$31,0),MATCH(AB91,'LTSS Rates'!$A$3:$E$3,0)),0)</f>
        <v>0</v>
      </c>
      <c r="P91" s="59">
        <f t="shared" si="11"/>
        <v>0</v>
      </c>
      <c r="Q91" s="203"/>
      <c r="R91" s="150"/>
      <c r="S91" s="153">
        <f t="shared" si="7"/>
        <v>0</v>
      </c>
      <c r="T91" s="225"/>
      <c r="U91" s="152"/>
      <c r="V91" s="206"/>
      <c r="W91" s="128"/>
      <c r="Y91" s="128" t="str">
        <f t="shared" si="8"/>
        <v/>
      </c>
      <c r="AA91" s="128" t="str">
        <f t="shared" si="9"/>
        <v/>
      </c>
      <c r="AB91" s="132" t="str">
        <f t="shared" si="10"/>
        <v xml:space="preserve"> Rate</v>
      </c>
      <c r="AJ91" s="49"/>
    </row>
    <row r="92" spans="2:36" ht="14.65" customHeight="1" x14ac:dyDescent="0.25">
      <c r="B92" s="60">
        <v>83</v>
      </c>
      <c r="C92" s="113"/>
      <c r="D92" s="56"/>
      <c r="E92" s="56"/>
      <c r="F92" s="113"/>
      <c r="G92" s="62"/>
      <c r="H92" s="57"/>
      <c r="I92" s="58" t="str">
        <f>IFERROR(VLOOKUP(H92,Lists!B:C,2,FALSE),"")</f>
        <v/>
      </c>
      <c r="J92" s="56"/>
      <c r="K92" s="57"/>
      <c r="L92" s="79" t="str">
        <f>IFERROR(INDEX(Sheet1!$B$2:$B$29,MATCH('Claims Summary'!Y92,Sheet1!$A$2:$A$29,0)),"")</f>
        <v/>
      </c>
      <c r="M92" s="58" t="str">
        <f>IFERROR(VLOOKUP(Y92,'LTSS Rates'!A:B,2,FALSE),"")</f>
        <v/>
      </c>
      <c r="N92" s="56"/>
      <c r="O92" s="107">
        <f>IFERROR(INDEX('LTSS Rates'!$A$3:$E$31,MATCH(AA92,'LTSS Rates'!$A$3:$A$31,0),MATCH(AB92,'LTSS Rates'!$A$3:$E$3,0)),0)</f>
        <v>0</v>
      </c>
      <c r="P92" s="59">
        <f t="shared" si="11"/>
        <v>0</v>
      </c>
      <c r="Q92" s="203"/>
      <c r="R92" s="150"/>
      <c r="S92" s="153">
        <f t="shared" si="7"/>
        <v>0</v>
      </c>
      <c r="T92" s="225"/>
      <c r="U92" s="152"/>
      <c r="V92" s="206"/>
      <c r="W92" s="128"/>
      <c r="Y92" s="128" t="str">
        <f t="shared" si="8"/>
        <v/>
      </c>
      <c r="AA92" s="128" t="str">
        <f t="shared" si="9"/>
        <v/>
      </c>
      <c r="AB92" s="132" t="str">
        <f t="shared" si="10"/>
        <v xml:space="preserve"> Rate</v>
      </c>
      <c r="AJ92" s="49"/>
    </row>
    <row r="93" spans="2:36" ht="14.65" customHeight="1" x14ac:dyDescent="0.25">
      <c r="B93" s="60">
        <v>84</v>
      </c>
      <c r="C93" s="113"/>
      <c r="D93" s="56"/>
      <c r="E93" s="56"/>
      <c r="F93" s="113"/>
      <c r="G93" s="62"/>
      <c r="H93" s="57"/>
      <c r="I93" s="58" t="str">
        <f>IFERROR(VLOOKUP(H93,Lists!B:C,2,FALSE),"")</f>
        <v/>
      </c>
      <c r="J93" s="56"/>
      <c r="K93" s="57"/>
      <c r="L93" s="79" t="str">
        <f>IFERROR(INDEX(Sheet1!$B$2:$B$29,MATCH('Claims Summary'!Y93,Sheet1!$A$2:$A$29,0)),"")</f>
        <v/>
      </c>
      <c r="M93" s="58" t="str">
        <f>IFERROR(VLOOKUP(Y93,'LTSS Rates'!A:B,2,FALSE),"")</f>
        <v/>
      </c>
      <c r="N93" s="56"/>
      <c r="O93" s="107">
        <f>IFERROR(INDEX('LTSS Rates'!$A$3:$E$31,MATCH(AA93,'LTSS Rates'!$A$3:$A$31,0),MATCH(AB93,'LTSS Rates'!$A$3:$E$3,0)),0)</f>
        <v>0</v>
      </c>
      <c r="P93" s="59">
        <f t="shared" si="11"/>
        <v>0</v>
      </c>
      <c r="Q93" s="203"/>
      <c r="R93" s="150"/>
      <c r="S93" s="153">
        <f t="shared" si="7"/>
        <v>0</v>
      </c>
      <c r="T93" s="225"/>
      <c r="U93" s="152"/>
      <c r="V93" s="206"/>
      <c r="W93" s="128"/>
      <c r="Y93" s="128" t="str">
        <f t="shared" si="8"/>
        <v/>
      </c>
      <c r="AA93" s="128" t="str">
        <f t="shared" si="9"/>
        <v/>
      </c>
      <c r="AB93" s="132" t="str">
        <f t="shared" si="10"/>
        <v xml:space="preserve"> Rate</v>
      </c>
      <c r="AJ93" s="49"/>
    </row>
    <row r="94" spans="2:36" ht="14.65" customHeight="1" x14ac:dyDescent="0.25">
      <c r="B94" s="60">
        <v>85</v>
      </c>
      <c r="C94" s="113"/>
      <c r="D94" s="56"/>
      <c r="E94" s="56"/>
      <c r="F94" s="113"/>
      <c r="G94" s="62"/>
      <c r="H94" s="57"/>
      <c r="I94" s="58" t="str">
        <f>IFERROR(VLOOKUP(H94,Lists!B:C,2,FALSE),"")</f>
        <v/>
      </c>
      <c r="J94" s="56"/>
      <c r="K94" s="57"/>
      <c r="L94" s="79" t="str">
        <f>IFERROR(INDEX(Sheet1!$B$2:$B$29,MATCH('Claims Summary'!Y94,Sheet1!$A$2:$A$29,0)),"")</f>
        <v/>
      </c>
      <c r="M94" s="58" t="str">
        <f>IFERROR(VLOOKUP(Y94,'LTSS Rates'!A:B,2,FALSE),"")</f>
        <v/>
      </c>
      <c r="N94" s="56"/>
      <c r="O94" s="107">
        <f>IFERROR(INDEX('LTSS Rates'!$A$3:$E$31,MATCH(AA94,'LTSS Rates'!$A$3:$A$31,0),MATCH(AB94,'LTSS Rates'!$A$3:$E$3,0)),0)</f>
        <v>0</v>
      </c>
      <c r="P94" s="59">
        <f t="shared" si="11"/>
        <v>0</v>
      </c>
      <c r="Q94" s="203"/>
      <c r="R94" s="150"/>
      <c r="S94" s="153">
        <f t="shared" si="7"/>
        <v>0</v>
      </c>
      <c r="T94" s="225"/>
      <c r="U94" s="152"/>
      <c r="V94" s="206"/>
      <c r="W94" s="128"/>
      <c r="Y94" s="128" t="str">
        <f t="shared" si="8"/>
        <v/>
      </c>
      <c r="AA94" s="128" t="str">
        <f t="shared" si="9"/>
        <v/>
      </c>
      <c r="AB94" s="132" t="str">
        <f t="shared" si="10"/>
        <v xml:space="preserve"> Rate</v>
      </c>
      <c r="AJ94" s="49"/>
    </row>
    <row r="95" spans="2:36" ht="14.65" customHeight="1" x14ac:dyDescent="0.25">
      <c r="B95" s="60">
        <v>86</v>
      </c>
      <c r="C95" s="113"/>
      <c r="D95" s="56"/>
      <c r="E95" s="56"/>
      <c r="F95" s="113"/>
      <c r="G95" s="62"/>
      <c r="H95" s="57"/>
      <c r="I95" s="58" t="str">
        <f>IFERROR(VLOOKUP(H95,Lists!B:C,2,FALSE),"")</f>
        <v/>
      </c>
      <c r="J95" s="56"/>
      <c r="K95" s="57"/>
      <c r="L95" s="79" t="str">
        <f>IFERROR(INDEX(Sheet1!$B$2:$B$29,MATCH('Claims Summary'!Y95,Sheet1!$A$2:$A$29,0)),"")</f>
        <v/>
      </c>
      <c r="M95" s="58" t="str">
        <f>IFERROR(VLOOKUP(Y95,'LTSS Rates'!A:B,2,FALSE),"")</f>
        <v/>
      </c>
      <c r="N95" s="56"/>
      <c r="O95" s="107">
        <f>IFERROR(INDEX('LTSS Rates'!$A$3:$E$31,MATCH(AA95,'LTSS Rates'!$A$3:$A$31,0),MATCH(AB95,'LTSS Rates'!$A$3:$E$3,0)),0)</f>
        <v>0</v>
      </c>
      <c r="P95" s="59">
        <f t="shared" si="11"/>
        <v>0</v>
      </c>
      <c r="Q95" s="203"/>
      <c r="R95" s="150"/>
      <c r="S95" s="153">
        <f t="shared" si="7"/>
        <v>0</v>
      </c>
      <c r="T95" s="225"/>
      <c r="U95" s="152"/>
      <c r="V95" s="206"/>
      <c r="W95" s="128"/>
      <c r="Y95" s="128" t="str">
        <f t="shared" si="8"/>
        <v/>
      </c>
      <c r="AA95" s="128" t="str">
        <f t="shared" si="9"/>
        <v/>
      </c>
      <c r="AB95" s="132" t="str">
        <f t="shared" si="10"/>
        <v xml:space="preserve"> Rate</v>
      </c>
      <c r="AJ95" s="49"/>
    </row>
    <row r="96" spans="2:36" ht="14.65" customHeight="1" x14ac:dyDescent="0.25">
      <c r="B96" s="60">
        <v>87</v>
      </c>
      <c r="C96" s="113"/>
      <c r="D96" s="56"/>
      <c r="E96" s="56"/>
      <c r="F96" s="113"/>
      <c r="G96" s="62"/>
      <c r="H96" s="57"/>
      <c r="I96" s="58" t="str">
        <f>IFERROR(VLOOKUP(H96,Lists!B:C,2,FALSE),"")</f>
        <v/>
      </c>
      <c r="J96" s="56"/>
      <c r="K96" s="57"/>
      <c r="L96" s="79" t="str">
        <f>IFERROR(INDEX(Sheet1!$B$2:$B$29,MATCH('Claims Summary'!Y96,Sheet1!$A$2:$A$29,0)),"")</f>
        <v/>
      </c>
      <c r="M96" s="58" t="str">
        <f>IFERROR(VLOOKUP(Y96,'LTSS Rates'!A:B,2,FALSE),"")</f>
        <v/>
      </c>
      <c r="N96" s="56"/>
      <c r="O96" s="107">
        <f>IFERROR(INDEX('LTSS Rates'!$A$3:$E$31,MATCH(AA96,'LTSS Rates'!$A$3:$A$31,0),MATCH(AB96,'LTSS Rates'!$A$3:$E$3,0)),0)</f>
        <v>0</v>
      </c>
      <c r="P96" s="59">
        <f t="shared" si="11"/>
        <v>0</v>
      </c>
      <c r="Q96" s="203"/>
      <c r="R96" s="150"/>
      <c r="S96" s="153">
        <f t="shared" si="7"/>
        <v>0</v>
      </c>
      <c r="T96" s="225"/>
      <c r="U96" s="152"/>
      <c r="V96" s="206"/>
      <c r="W96" s="128"/>
      <c r="Y96" s="128" t="str">
        <f t="shared" si="8"/>
        <v/>
      </c>
      <c r="AA96" s="128" t="str">
        <f t="shared" si="9"/>
        <v/>
      </c>
      <c r="AB96" s="132" t="str">
        <f t="shared" si="10"/>
        <v xml:space="preserve"> Rate</v>
      </c>
      <c r="AJ96" s="49"/>
    </row>
    <row r="97" spans="2:36" ht="14.65" customHeight="1" x14ac:dyDescent="0.25">
      <c r="B97" s="60">
        <v>88</v>
      </c>
      <c r="C97" s="113"/>
      <c r="D97" s="56"/>
      <c r="E97" s="56"/>
      <c r="F97" s="113"/>
      <c r="G97" s="62"/>
      <c r="H97" s="57"/>
      <c r="I97" s="58" t="str">
        <f>IFERROR(VLOOKUP(H97,Lists!B:C,2,FALSE),"")</f>
        <v/>
      </c>
      <c r="J97" s="56"/>
      <c r="K97" s="57"/>
      <c r="L97" s="79" t="str">
        <f>IFERROR(INDEX(Sheet1!$B$2:$B$29,MATCH('Claims Summary'!Y97,Sheet1!$A$2:$A$29,0)),"")</f>
        <v/>
      </c>
      <c r="M97" s="58" t="str">
        <f>IFERROR(VLOOKUP(Y97,'LTSS Rates'!A:B,2,FALSE),"")</f>
        <v/>
      </c>
      <c r="N97" s="56"/>
      <c r="O97" s="107">
        <f>IFERROR(INDEX('LTSS Rates'!$A$3:$E$31,MATCH(AA97,'LTSS Rates'!$A$3:$A$31,0),MATCH(AB97,'LTSS Rates'!$A$3:$E$3,0)),0)</f>
        <v>0</v>
      </c>
      <c r="P97" s="59">
        <f t="shared" si="11"/>
        <v>0</v>
      </c>
      <c r="Q97" s="203"/>
      <c r="R97" s="150"/>
      <c r="S97" s="153">
        <f t="shared" si="7"/>
        <v>0</v>
      </c>
      <c r="T97" s="225"/>
      <c r="U97" s="152"/>
      <c r="V97" s="206"/>
      <c r="W97" s="128"/>
      <c r="Y97" s="128" t="str">
        <f t="shared" si="8"/>
        <v/>
      </c>
      <c r="AA97" s="128" t="str">
        <f t="shared" si="9"/>
        <v/>
      </c>
      <c r="AB97" s="132" t="str">
        <f t="shared" si="10"/>
        <v xml:space="preserve"> Rate</v>
      </c>
      <c r="AJ97" s="49"/>
    </row>
    <row r="98" spans="2:36" ht="14.65" customHeight="1" x14ac:dyDescent="0.25">
      <c r="B98" s="60">
        <v>89</v>
      </c>
      <c r="C98" s="113"/>
      <c r="D98" s="56"/>
      <c r="E98" s="56"/>
      <c r="F98" s="113"/>
      <c r="G98" s="62"/>
      <c r="H98" s="57"/>
      <c r="I98" s="58" t="str">
        <f>IFERROR(VLOOKUP(H98,Lists!B:C,2,FALSE),"")</f>
        <v/>
      </c>
      <c r="J98" s="56"/>
      <c r="K98" s="57"/>
      <c r="L98" s="79" t="str">
        <f>IFERROR(INDEX(Sheet1!$B$2:$B$29,MATCH('Claims Summary'!Y98,Sheet1!$A$2:$A$29,0)),"")</f>
        <v/>
      </c>
      <c r="M98" s="58" t="str">
        <f>IFERROR(VLOOKUP(Y98,'LTSS Rates'!A:B,2,FALSE),"")</f>
        <v/>
      </c>
      <c r="N98" s="56"/>
      <c r="O98" s="107">
        <f>IFERROR(INDEX('LTSS Rates'!$A$3:$E$31,MATCH(AA98,'LTSS Rates'!$A$3:$A$31,0),MATCH(AB98,'LTSS Rates'!$A$3:$E$3,0)),0)</f>
        <v>0</v>
      </c>
      <c r="P98" s="59">
        <f t="shared" si="11"/>
        <v>0</v>
      </c>
      <c r="Q98" s="203"/>
      <c r="R98" s="150"/>
      <c r="S98" s="153">
        <f t="shared" si="7"/>
        <v>0</v>
      </c>
      <c r="T98" s="225"/>
      <c r="U98" s="152"/>
      <c r="V98" s="206"/>
      <c r="W98" s="128"/>
      <c r="Y98" s="128" t="str">
        <f t="shared" si="8"/>
        <v/>
      </c>
      <c r="AA98" s="128" t="str">
        <f t="shared" si="9"/>
        <v/>
      </c>
      <c r="AB98" s="132" t="str">
        <f t="shared" si="10"/>
        <v xml:space="preserve"> Rate</v>
      </c>
      <c r="AJ98" s="49"/>
    </row>
    <row r="99" spans="2:36" ht="14.65" customHeight="1" x14ac:dyDescent="0.25">
      <c r="B99" s="60">
        <v>90</v>
      </c>
      <c r="C99" s="113"/>
      <c r="D99" s="56"/>
      <c r="E99" s="56"/>
      <c r="F99" s="113"/>
      <c r="G99" s="62"/>
      <c r="H99" s="57"/>
      <c r="I99" s="58" t="str">
        <f>IFERROR(VLOOKUP(H99,Lists!B:C,2,FALSE),"")</f>
        <v/>
      </c>
      <c r="J99" s="56"/>
      <c r="K99" s="57"/>
      <c r="L99" s="79" t="str">
        <f>IFERROR(INDEX(Sheet1!$B$2:$B$29,MATCH('Claims Summary'!Y99,Sheet1!$A$2:$A$29,0)),"")</f>
        <v/>
      </c>
      <c r="M99" s="58" t="str">
        <f>IFERROR(VLOOKUP(Y99,'LTSS Rates'!A:B,2,FALSE),"")</f>
        <v/>
      </c>
      <c r="N99" s="56"/>
      <c r="O99" s="107">
        <f>IFERROR(INDEX('LTSS Rates'!$A$3:$E$31,MATCH(AA99,'LTSS Rates'!$A$3:$A$31,0),MATCH(AB99,'LTSS Rates'!$A$3:$E$3,0)),0)</f>
        <v>0</v>
      </c>
      <c r="P99" s="59">
        <f t="shared" si="11"/>
        <v>0</v>
      </c>
      <c r="Q99" s="203"/>
      <c r="R99" s="150"/>
      <c r="S99" s="153">
        <f t="shared" si="7"/>
        <v>0</v>
      </c>
      <c r="T99" s="225"/>
      <c r="U99" s="152"/>
      <c r="V99" s="206"/>
      <c r="W99" s="128"/>
      <c r="Y99" s="128" t="str">
        <f t="shared" si="8"/>
        <v/>
      </c>
      <c r="AA99" s="128" t="str">
        <f t="shared" si="9"/>
        <v/>
      </c>
      <c r="AB99" s="132" t="str">
        <f t="shared" si="10"/>
        <v xml:space="preserve"> Rate</v>
      </c>
      <c r="AJ99" s="49"/>
    </row>
    <row r="100" spans="2:36" ht="14.65" customHeight="1" x14ac:dyDescent="0.25">
      <c r="B100" s="60">
        <v>91</v>
      </c>
      <c r="C100" s="113"/>
      <c r="D100" s="56"/>
      <c r="E100" s="56"/>
      <c r="F100" s="113"/>
      <c r="G100" s="62"/>
      <c r="H100" s="57"/>
      <c r="I100" s="58" t="str">
        <f>IFERROR(VLOOKUP(H100,Lists!B:C,2,FALSE),"")</f>
        <v/>
      </c>
      <c r="J100" s="56"/>
      <c r="K100" s="57"/>
      <c r="L100" s="79" t="str">
        <f>IFERROR(INDEX(Sheet1!$B$2:$B$29,MATCH('Claims Summary'!Y100,Sheet1!$A$2:$A$29,0)),"")</f>
        <v/>
      </c>
      <c r="M100" s="58" t="str">
        <f>IFERROR(VLOOKUP(Y100,'LTSS Rates'!A:B,2,FALSE),"")</f>
        <v/>
      </c>
      <c r="N100" s="56"/>
      <c r="O100" s="107">
        <f>IFERROR(INDEX('LTSS Rates'!$A$3:$E$31,MATCH(AA100,'LTSS Rates'!$A$3:$A$31,0),MATCH(AB100,'LTSS Rates'!$A$3:$E$3,0)),0)</f>
        <v>0</v>
      </c>
      <c r="P100" s="59">
        <f t="shared" si="11"/>
        <v>0</v>
      </c>
      <c r="Q100" s="203"/>
      <c r="R100" s="150"/>
      <c r="S100" s="153">
        <f t="shared" si="7"/>
        <v>0</v>
      </c>
      <c r="T100" s="225"/>
      <c r="U100" s="152"/>
      <c r="V100" s="206"/>
      <c r="W100" s="128"/>
      <c r="Y100" s="128" t="str">
        <f t="shared" si="8"/>
        <v/>
      </c>
      <c r="AA100" s="128" t="str">
        <f t="shared" si="9"/>
        <v/>
      </c>
      <c r="AB100" s="132" t="str">
        <f t="shared" si="10"/>
        <v xml:space="preserve"> Rate</v>
      </c>
      <c r="AJ100" s="49"/>
    </row>
    <row r="101" spans="2:36" ht="14.65" customHeight="1" x14ac:dyDescent="0.25">
      <c r="B101" s="60">
        <v>92</v>
      </c>
      <c r="C101" s="113"/>
      <c r="D101" s="56"/>
      <c r="E101" s="56"/>
      <c r="F101" s="113"/>
      <c r="G101" s="62"/>
      <c r="H101" s="57"/>
      <c r="I101" s="58" t="str">
        <f>IFERROR(VLOOKUP(H101,Lists!B:C,2,FALSE),"")</f>
        <v/>
      </c>
      <c r="J101" s="56"/>
      <c r="K101" s="57"/>
      <c r="L101" s="79" t="str">
        <f>IFERROR(INDEX(Sheet1!$B$2:$B$29,MATCH('Claims Summary'!Y101,Sheet1!$A$2:$A$29,0)),"")</f>
        <v/>
      </c>
      <c r="M101" s="58" t="str">
        <f>IFERROR(VLOOKUP(Y101,'LTSS Rates'!A:B,2,FALSE),"")</f>
        <v/>
      </c>
      <c r="N101" s="56"/>
      <c r="O101" s="107">
        <f>IFERROR(INDEX('LTSS Rates'!$A$3:$E$31,MATCH(AA101,'LTSS Rates'!$A$3:$A$31,0),MATCH(AB101,'LTSS Rates'!$A$3:$E$3,0)),0)</f>
        <v>0</v>
      </c>
      <c r="P101" s="59">
        <f t="shared" si="11"/>
        <v>0</v>
      </c>
      <c r="Q101" s="203"/>
      <c r="R101" s="150"/>
      <c r="S101" s="153">
        <f t="shared" si="7"/>
        <v>0</v>
      </c>
      <c r="T101" s="225"/>
      <c r="U101" s="152"/>
      <c r="V101" s="206"/>
      <c r="W101" s="128"/>
      <c r="Y101" s="128" t="str">
        <f t="shared" si="8"/>
        <v/>
      </c>
      <c r="AA101" s="128" t="str">
        <f t="shared" si="9"/>
        <v/>
      </c>
      <c r="AB101" s="132" t="str">
        <f t="shared" si="10"/>
        <v xml:space="preserve"> Rate</v>
      </c>
      <c r="AJ101" s="49"/>
    </row>
    <row r="102" spans="2:36" ht="14.65" customHeight="1" x14ac:dyDescent="0.25">
      <c r="B102" s="60">
        <v>93</v>
      </c>
      <c r="C102" s="113"/>
      <c r="D102" s="56"/>
      <c r="E102" s="56"/>
      <c r="F102" s="113"/>
      <c r="G102" s="62"/>
      <c r="H102" s="57"/>
      <c r="I102" s="58" t="str">
        <f>IFERROR(VLOOKUP(H102,Lists!B:C,2,FALSE),"")</f>
        <v/>
      </c>
      <c r="J102" s="56"/>
      <c r="K102" s="57"/>
      <c r="L102" s="79" t="str">
        <f>IFERROR(INDEX(Sheet1!$B$2:$B$29,MATCH('Claims Summary'!Y102,Sheet1!$A$2:$A$29,0)),"")</f>
        <v/>
      </c>
      <c r="M102" s="58" t="str">
        <f>IFERROR(VLOOKUP(Y102,'LTSS Rates'!A:B,2,FALSE),"")</f>
        <v/>
      </c>
      <c r="N102" s="56"/>
      <c r="O102" s="107">
        <f>IFERROR(INDEX('LTSS Rates'!$A$3:$E$31,MATCH(AA102,'LTSS Rates'!$A$3:$A$31,0),MATCH(AB102,'LTSS Rates'!$A$3:$E$3,0)),0)</f>
        <v>0</v>
      </c>
      <c r="P102" s="59">
        <f t="shared" si="11"/>
        <v>0</v>
      </c>
      <c r="Q102" s="203"/>
      <c r="R102" s="150"/>
      <c r="S102" s="153">
        <f t="shared" si="7"/>
        <v>0</v>
      </c>
      <c r="T102" s="225"/>
      <c r="U102" s="152"/>
      <c r="V102" s="206"/>
      <c r="W102" s="128"/>
      <c r="Y102" s="128" t="str">
        <f t="shared" si="8"/>
        <v/>
      </c>
      <c r="AA102" s="128" t="str">
        <f t="shared" si="9"/>
        <v/>
      </c>
      <c r="AB102" s="132" t="str">
        <f t="shared" si="10"/>
        <v xml:space="preserve"> Rate</v>
      </c>
      <c r="AJ102" s="49"/>
    </row>
    <row r="103" spans="2:36" ht="14.65" customHeight="1" x14ac:dyDescent="0.25">
      <c r="B103" s="60">
        <v>94</v>
      </c>
      <c r="C103" s="113"/>
      <c r="D103" s="56"/>
      <c r="E103" s="56"/>
      <c r="F103" s="113"/>
      <c r="G103" s="62"/>
      <c r="H103" s="57"/>
      <c r="I103" s="58" t="str">
        <f>IFERROR(VLOOKUP(H103,Lists!B:C,2,FALSE),"")</f>
        <v/>
      </c>
      <c r="J103" s="56"/>
      <c r="K103" s="57"/>
      <c r="L103" s="79" t="str">
        <f>IFERROR(INDEX(Sheet1!$B$2:$B$29,MATCH('Claims Summary'!Y103,Sheet1!$A$2:$A$29,0)),"")</f>
        <v/>
      </c>
      <c r="M103" s="58" t="str">
        <f>IFERROR(VLOOKUP(Y103,'LTSS Rates'!A:B,2,FALSE),"")</f>
        <v/>
      </c>
      <c r="N103" s="56"/>
      <c r="O103" s="107">
        <f>IFERROR(INDEX('LTSS Rates'!$A$3:$E$31,MATCH(AA103,'LTSS Rates'!$A$3:$A$31,0),MATCH(AB103,'LTSS Rates'!$A$3:$E$3,0)),0)</f>
        <v>0</v>
      </c>
      <c r="P103" s="59">
        <f t="shared" si="11"/>
        <v>0</v>
      </c>
      <c r="Q103" s="203"/>
      <c r="R103" s="150"/>
      <c r="S103" s="153">
        <f t="shared" si="7"/>
        <v>0</v>
      </c>
      <c r="T103" s="225"/>
      <c r="U103" s="152"/>
      <c r="V103" s="206"/>
      <c r="W103" s="128"/>
      <c r="Y103" s="128" t="str">
        <f t="shared" si="8"/>
        <v/>
      </c>
      <c r="AA103" s="128" t="str">
        <f t="shared" si="9"/>
        <v/>
      </c>
      <c r="AB103" s="132" t="str">
        <f t="shared" si="10"/>
        <v xml:space="preserve"> Rate</v>
      </c>
      <c r="AJ103" s="49"/>
    </row>
    <row r="104" spans="2:36" ht="14.65" customHeight="1" x14ac:dyDescent="0.25">
      <c r="B104" s="60">
        <v>95</v>
      </c>
      <c r="C104" s="113"/>
      <c r="D104" s="56"/>
      <c r="E104" s="56"/>
      <c r="F104" s="113"/>
      <c r="G104" s="62"/>
      <c r="H104" s="57"/>
      <c r="I104" s="58" t="str">
        <f>IFERROR(VLOOKUP(H104,Lists!B:C,2,FALSE),"")</f>
        <v/>
      </c>
      <c r="J104" s="56"/>
      <c r="K104" s="57"/>
      <c r="L104" s="79" t="str">
        <f>IFERROR(INDEX(Sheet1!$B$2:$B$29,MATCH('Claims Summary'!Y104,Sheet1!$A$2:$A$29,0)),"")</f>
        <v/>
      </c>
      <c r="M104" s="58" t="str">
        <f>IFERROR(VLOOKUP(Y104,'LTSS Rates'!A:B,2,FALSE),"")</f>
        <v/>
      </c>
      <c r="N104" s="56"/>
      <c r="O104" s="107">
        <f>IFERROR(INDEX('LTSS Rates'!$A$3:$E$31,MATCH(AA104,'LTSS Rates'!$A$3:$A$31,0),MATCH(AB104,'LTSS Rates'!$A$3:$E$3,0)),0)</f>
        <v>0</v>
      </c>
      <c r="P104" s="59">
        <f t="shared" si="11"/>
        <v>0</v>
      </c>
      <c r="Q104" s="203"/>
      <c r="R104" s="150"/>
      <c r="S104" s="153">
        <f t="shared" si="7"/>
        <v>0</v>
      </c>
      <c r="T104" s="225"/>
      <c r="U104" s="152"/>
      <c r="V104" s="206"/>
      <c r="W104" s="128"/>
      <c r="Y104" s="128" t="str">
        <f t="shared" si="8"/>
        <v/>
      </c>
      <c r="AA104" s="128" t="str">
        <f t="shared" si="9"/>
        <v/>
      </c>
      <c r="AB104" s="132" t="str">
        <f t="shared" si="10"/>
        <v xml:space="preserve"> Rate</v>
      </c>
      <c r="AJ104" s="49"/>
    </row>
    <row r="105" spans="2:36" ht="14.65" customHeight="1" x14ac:dyDescent="0.25">
      <c r="B105" s="60">
        <v>96</v>
      </c>
      <c r="C105" s="113"/>
      <c r="D105" s="56"/>
      <c r="E105" s="56"/>
      <c r="F105" s="113"/>
      <c r="G105" s="62"/>
      <c r="H105" s="57"/>
      <c r="I105" s="58" t="str">
        <f>IFERROR(VLOOKUP(H105,Lists!B:C,2,FALSE),"")</f>
        <v/>
      </c>
      <c r="J105" s="56"/>
      <c r="K105" s="57"/>
      <c r="L105" s="79" t="str">
        <f>IFERROR(INDEX(Sheet1!$B$2:$B$29,MATCH('Claims Summary'!Y105,Sheet1!$A$2:$A$29,0)),"")</f>
        <v/>
      </c>
      <c r="M105" s="58" t="str">
        <f>IFERROR(VLOOKUP(Y105,'LTSS Rates'!A:B,2,FALSE),"")</f>
        <v/>
      </c>
      <c r="N105" s="56"/>
      <c r="O105" s="107">
        <f>IFERROR(INDEX('LTSS Rates'!$A$3:$E$31,MATCH(AA105,'LTSS Rates'!$A$3:$A$31,0),MATCH(AB105,'LTSS Rates'!$A$3:$E$3,0)),0)</f>
        <v>0</v>
      </c>
      <c r="P105" s="59">
        <f t="shared" si="11"/>
        <v>0</v>
      </c>
      <c r="Q105" s="203"/>
      <c r="R105" s="150"/>
      <c r="S105" s="153">
        <f t="shared" si="7"/>
        <v>0</v>
      </c>
      <c r="T105" s="225"/>
      <c r="U105" s="152"/>
      <c r="V105" s="206"/>
      <c r="W105" s="128"/>
      <c r="Y105" s="128" t="str">
        <f t="shared" si="8"/>
        <v/>
      </c>
      <c r="AA105" s="128" t="str">
        <f t="shared" si="9"/>
        <v/>
      </c>
      <c r="AB105" s="132" t="str">
        <f t="shared" si="10"/>
        <v xml:space="preserve"> Rate</v>
      </c>
      <c r="AJ105" s="49"/>
    </row>
    <row r="106" spans="2:36" ht="14.65" customHeight="1" x14ac:dyDescent="0.25">
      <c r="B106" s="60">
        <v>97</v>
      </c>
      <c r="C106" s="113"/>
      <c r="D106" s="56"/>
      <c r="E106" s="56"/>
      <c r="F106" s="113"/>
      <c r="G106" s="62"/>
      <c r="H106" s="57"/>
      <c r="I106" s="58" t="str">
        <f>IFERROR(VLOOKUP(H106,Lists!B:C,2,FALSE),"")</f>
        <v/>
      </c>
      <c r="J106" s="56"/>
      <c r="K106" s="57"/>
      <c r="L106" s="79" t="str">
        <f>IFERROR(INDEX(Sheet1!$B$2:$B$29,MATCH('Claims Summary'!Y106,Sheet1!$A$2:$A$29,0)),"")</f>
        <v/>
      </c>
      <c r="M106" s="58" t="str">
        <f>IFERROR(VLOOKUP(Y106,'LTSS Rates'!A:B,2,FALSE),"")</f>
        <v/>
      </c>
      <c r="N106" s="56"/>
      <c r="O106" s="107">
        <f>IFERROR(INDEX('LTSS Rates'!$A$3:$E$31,MATCH(AA106,'LTSS Rates'!$A$3:$A$31,0),MATCH(AB106,'LTSS Rates'!$A$3:$E$3,0)),0)</f>
        <v>0</v>
      </c>
      <c r="P106" s="59">
        <f t="shared" si="11"/>
        <v>0</v>
      </c>
      <c r="Q106" s="203"/>
      <c r="R106" s="150"/>
      <c r="S106" s="153">
        <f t="shared" si="7"/>
        <v>0</v>
      </c>
      <c r="T106" s="225"/>
      <c r="U106" s="152"/>
      <c r="V106" s="206"/>
      <c r="W106" s="128"/>
      <c r="Y106" s="128" t="str">
        <f t="shared" si="8"/>
        <v/>
      </c>
      <c r="AA106" s="128" t="str">
        <f t="shared" si="9"/>
        <v/>
      </c>
      <c r="AB106" s="132" t="str">
        <f t="shared" si="10"/>
        <v xml:space="preserve"> Rate</v>
      </c>
      <c r="AJ106" s="49"/>
    </row>
    <row r="107" spans="2:36" ht="14.65" customHeight="1" x14ac:dyDescent="0.25">
      <c r="B107" s="60">
        <v>98</v>
      </c>
      <c r="C107" s="113"/>
      <c r="D107" s="56"/>
      <c r="E107" s="56"/>
      <c r="F107" s="113"/>
      <c r="G107" s="62"/>
      <c r="H107" s="57"/>
      <c r="I107" s="58" t="str">
        <f>IFERROR(VLOOKUP(H107,Lists!B:C,2,FALSE),"")</f>
        <v/>
      </c>
      <c r="J107" s="56"/>
      <c r="K107" s="57"/>
      <c r="L107" s="79" t="str">
        <f>IFERROR(INDEX(Sheet1!$B$2:$B$29,MATCH('Claims Summary'!Y107,Sheet1!$A$2:$A$29,0)),"")</f>
        <v/>
      </c>
      <c r="M107" s="58" t="str">
        <f>IFERROR(VLOOKUP(Y107,'LTSS Rates'!A:B,2,FALSE),"")</f>
        <v/>
      </c>
      <c r="N107" s="56"/>
      <c r="O107" s="107">
        <f>IFERROR(INDEX('LTSS Rates'!$A$3:$E$31,MATCH(AA107,'LTSS Rates'!$A$3:$A$31,0),MATCH(AB107,'LTSS Rates'!$A$3:$E$3,0)),0)</f>
        <v>0</v>
      </c>
      <c r="P107" s="59">
        <f t="shared" si="11"/>
        <v>0</v>
      </c>
      <c r="Q107" s="203"/>
      <c r="R107" s="150"/>
      <c r="S107" s="153">
        <f t="shared" si="7"/>
        <v>0</v>
      </c>
      <c r="T107" s="225"/>
      <c r="U107" s="152"/>
      <c r="V107" s="206"/>
      <c r="W107" s="128"/>
      <c r="Y107" s="128" t="str">
        <f t="shared" si="8"/>
        <v/>
      </c>
      <c r="AA107" s="128" t="str">
        <f t="shared" si="9"/>
        <v/>
      </c>
      <c r="AB107" s="132" t="str">
        <f t="shared" si="10"/>
        <v xml:space="preserve"> Rate</v>
      </c>
      <c r="AJ107" s="49"/>
    </row>
    <row r="108" spans="2:36" ht="14.65" customHeight="1" x14ac:dyDescent="0.25">
      <c r="B108" s="60">
        <v>99</v>
      </c>
      <c r="C108" s="113"/>
      <c r="D108" s="56"/>
      <c r="E108" s="56"/>
      <c r="F108" s="113"/>
      <c r="G108" s="62"/>
      <c r="H108" s="57"/>
      <c r="I108" s="58" t="str">
        <f>IFERROR(VLOOKUP(H108,Lists!B:C,2,FALSE),"")</f>
        <v/>
      </c>
      <c r="J108" s="56"/>
      <c r="K108" s="57"/>
      <c r="L108" s="79" t="str">
        <f>IFERROR(INDEX(Sheet1!$B$2:$B$29,MATCH('Claims Summary'!Y108,Sheet1!$A$2:$A$29,0)),"")</f>
        <v/>
      </c>
      <c r="M108" s="58" t="str">
        <f>IFERROR(VLOOKUP(Y108,'LTSS Rates'!A:B,2,FALSE),"")</f>
        <v/>
      </c>
      <c r="N108" s="56"/>
      <c r="O108" s="107">
        <f>IFERROR(INDEX('LTSS Rates'!$A$3:$E$31,MATCH(AA108,'LTSS Rates'!$A$3:$A$31,0),MATCH(AB108,'LTSS Rates'!$A$3:$E$3,0)),0)</f>
        <v>0</v>
      </c>
      <c r="P108" s="59">
        <f t="shared" si="11"/>
        <v>0</v>
      </c>
      <c r="Q108" s="203"/>
      <c r="R108" s="150"/>
      <c r="S108" s="153">
        <f t="shared" si="7"/>
        <v>0</v>
      </c>
      <c r="T108" s="225"/>
      <c r="U108" s="152"/>
      <c r="V108" s="206"/>
      <c r="W108" s="128"/>
      <c r="Y108" s="128" t="str">
        <f t="shared" si="8"/>
        <v/>
      </c>
      <c r="AA108" s="128" t="str">
        <f t="shared" si="9"/>
        <v/>
      </c>
      <c r="AB108" s="132" t="str">
        <f t="shared" si="10"/>
        <v xml:space="preserve"> Rate</v>
      </c>
      <c r="AJ108" s="49"/>
    </row>
    <row r="109" spans="2:36" ht="14.65" customHeight="1" x14ac:dyDescent="0.25">
      <c r="B109" s="55">
        <v>100</v>
      </c>
      <c r="C109" s="113"/>
      <c r="D109" s="56"/>
      <c r="E109" s="56"/>
      <c r="F109" s="113"/>
      <c r="G109" s="62"/>
      <c r="H109" s="57"/>
      <c r="I109" s="58" t="str">
        <f>IFERROR(VLOOKUP(H109,Lists!B:C,2,FALSE),"")</f>
        <v/>
      </c>
      <c r="J109" s="56"/>
      <c r="K109" s="57"/>
      <c r="L109" s="79" t="str">
        <f>IFERROR(INDEX(Sheet1!$B$2:$B$29,MATCH('Claims Summary'!Y109,Sheet1!$A$2:$A$29,0)),"")</f>
        <v/>
      </c>
      <c r="M109" s="58" t="str">
        <f>IFERROR(VLOOKUP(Y109,'LTSS Rates'!A:B,2,FALSE),"")</f>
        <v/>
      </c>
      <c r="N109" s="56"/>
      <c r="O109" s="107">
        <f>IFERROR(INDEX('LTSS Rates'!$A$3:$E$31,MATCH(AA109,'LTSS Rates'!$A$3:$A$31,0),MATCH(AB109,'LTSS Rates'!$A$3:$E$3,0)),0)</f>
        <v>0</v>
      </c>
      <c r="P109" s="59">
        <f t="shared" si="11"/>
        <v>0</v>
      </c>
      <c r="Q109" s="203"/>
      <c r="R109" s="150"/>
      <c r="S109" s="153">
        <f t="shared" si="7"/>
        <v>0</v>
      </c>
      <c r="T109" s="225"/>
      <c r="U109" s="152"/>
      <c r="V109" s="206"/>
      <c r="W109" s="128"/>
      <c r="Y109" s="128" t="str">
        <f t="shared" si="8"/>
        <v/>
      </c>
      <c r="AA109" s="128" t="str">
        <f t="shared" si="9"/>
        <v/>
      </c>
      <c r="AB109" s="132" t="str">
        <f t="shared" si="10"/>
        <v xml:space="preserve"> Rate</v>
      </c>
      <c r="AJ109" s="49"/>
    </row>
    <row r="110" spans="2:36" ht="14.65" customHeight="1" x14ac:dyDescent="0.25">
      <c r="B110" s="60">
        <v>101</v>
      </c>
      <c r="C110" s="113"/>
      <c r="D110" s="56"/>
      <c r="E110" s="56"/>
      <c r="F110" s="113"/>
      <c r="G110" s="62"/>
      <c r="H110" s="57"/>
      <c r="I110" s="58" t="str">
        <f>IFERROR(VLOOKUP(H110,Lists!B:C,2,FALSE),"")</f>
        <v/>
      </c>
      <c r="J110" s="56"/>
      <c r="K110" s="57"/>
      <c r="L110" s="79" t="str">
        <f>IFERROR(INDEX(Sheet1!$B$2:$B$29,MATCH('Claims Summary'!Y110,Sheet1!$A$2:$A$29,0)),"")</f>
        <v/>
      </c>
      <c r="M110" s="58" t="str">
        <f>IFERROR(VLOOKUP(Y110,'LTSS Rates'!A:B,2,FALSE),"")</f>
        <v/>
      </c>
      <c r="N110" s="56"/>
      <c r="O110" s="107">
        <f>IFERROR(INDEX('LTSS Rates'!$A$3:$E$31,MATCH(AA110,'LTSS Rates'!$A$3:$A$31,0),MATCH(AB110,'LTSS Rates'!$A$3:$E$3,0)),0)</f>
        <v>0</v>
      </c>
      <c r="P110" s="59">
        <f t="shared" ref="P110:P173" si="12">IFERROR(N110*O110,0)</f>
        <v>0</v>
      </c>
      <c r="Q110" s="203"/>
      <c r="R110" s="150"/>
      <c r="S110" s="153">
        <f t="shared" si="7"/>
        <v>0</v>
      </c>
      <c r="T110" s="225"/>
      <c r="U110" s="152"/>
      <c r="V110" s="206"/>
      <c r="W110" s="128"/>
      <c r="Y110" s="128" t="str">
        <f t="shared" si="8"/>
        <v/>
      </c>
      <c r="AA110" s="128" t="str">
        <f t="shared" si="9"/>
        <v/>
      </c>
      <c r="AB110" s="132" t="str">
        <f t="shared" si="10"/>
        <v xml:space="preserve"> Rate</v>
      </c>
      <c r="AJ110" s="49"/>
    </row>
    <row r="111" spans="2:36" ht="14.65" customHeight="1" x14ac:dyDescent="0.25">
      <c r="B111" s="60">
        <v>102</v>
      </c>
      <c r="C111" s="113"/>
      <c r="D111" s="56"/>
      <c r="E111" s="56"/>
      <c r="F111" s="113"/>
      <c r="G111" s="62"/>
      <c r="H111" s="57"/>
      <c r="I111" s="58" t="str">
        <f>IFERROR(VLOOKUP(H111,Lists!B:C,2,FALSE),"")</f>
        <v/>
      </c>
      <c r="J111" s="56"/>
      <c r="K111" s="57"/>
      <c r="L111" s="79" t="str">
        <f>IFERROR(INDEX(Sheet1!$B$2:$B$29,MATCH('Claims Summary'!Y111,Sheet1!$A$2:$A$29,0)),"")</f>
        <v/>
      </c>
      <c r="M111" s="58" t="str">
        <f>IFERROR(VLOOKUP(Y111,'LTSS Rates'!A:B,2,FALSE),"")</f>
        <v/>
      </c>
      <c r="N111" s="56"/>
      <c r="O111" s="107">
        <f>IFERROR(INDEX('LTSS Rates'!$A$3:$E$31,MATCH(AA111,'LTSS Rates'!$A$3:$A$31,0),MATCH(AB111,'LTSS Rates'!$A$3:$E$3,0)),0)</f>
        <v>0</v>
      </c>
      <c r="P111" s="59">
        <f t="shared" si="12"/>
        <v>0</v>
      </c>
      <c r="Q111" s="203"/>
      <c r="R111" s="150"/>
      <c r="S111" s="153">
        <f t="shared" si="7"/>
        <v>0</v>
      </c>
      <c r="T111" s="225"/>
      <c r="U111" s="152"/>
      <c r="V111" s="206"/>
      <c r="W111" s="128"/>
      <c r="Y111" s="128" t="str">
        <f t="shared" si="8"/>
        <v/>
      </c>
      <c r="AA111" s="128" t="str">
        <f t="shared" si="9"/>
        <v/>
      </c>
      <c r="AB111" s="132" t="str">
        <f t="shared" si="10"/>
        <v xml:space="preserve"> Rate</v>
      </c>
      <c r="AJ111" s="49"/>
    </row>
    <row r="112" spans="2:36" ht="14.65" customHeight="1" x14ac:dyDescent="0.25">
      <c r="B112" s="60">
        <v>103</v>
      </c>
      <c r="C112" s="113"/>
      <c r="D112" s="56"/>
      <c r="E112" s="56"/>
      <c r="F112" s="113"/>
      <c r="G112" s="62"/>
      <c r="H112" s="57"/>
      <c r="I112" s="58" t="str">
        <f>IFERROR(VLOOKUP(H112,Lists!B:C,2,FALSE),"")</f>
        <v/>
      </c>
      <c r="J112" s="56"/>
      <c r="K112" s="57"/>
      <c r="L112" s="79" t="str">
        <f>IFERROR(INDEX(Sheet1!$B$2:$B$29,MATCH('Claims Summary'!Y112,Sheet1!$A$2:$A$29,0)),"")</f>
        <v/>
      </c>
      <c r="M112" s="58" t="str">
        <f>IFERROR(VLOOKUP(Y112,'LTSS Rates'!A:B,2,FALSE),"")</f>
        <v/>
      </c>
      <c r="N112" s="56"/>
      <c r="O112" s="107">
        <f>IFERROR(INDEX('LTSS Rates'!$A$3:$E$31,MATCH(AA112,'LTSS Rates'!$A$3:$A$31,0),MATCH(AB112,'LTSS Rates'!$A$3:$E$3,0)),0)</f>
        <v>0</v>
      </c>
      <c r="P112" s="59">
        <f t="shared" si="12"/>
        <v>0</v>
      </c>
      <c r="Q112" s="203"/>
      <c r="R112" s="150"/>
      <c r="S112" s="153">
        <f t="shared" si="7"/>
        <v>0</v>
      </c>
      <c r="T112" s="225"/>
      <c r="U112" s="152"/>
      <c r="V112" s="206"/>
      <c r="W112" s="128"/>
      <c r="Y112" s="128" t="str">
        <f t="shared" si="8"/>
        <v/>
      </c>
      <c r="AA112" s="128" t="str">
        <f t="shared" si="9"/>
        <v/>
      </c>
      <c r="AB112" s="132" t="str">
        <f t="shared" si="10"/>
        <v xml:space="preserve"> Rate</v>
      </c>
      <c r="AJ112" s="49"/>
    </row>
    <row r="113" spans="2:36" ht="14.65" customHeight="1" x14ac:dyDescent="0.25">
      <c r="B113" s="55">
        <v>104</v>
      </c>
      <c r="C113" s="113"/>
      <c r="D113" s="56"/>
      <c r="E113" s="56"/>
      <c r="F113" s="113"/>
      <c r="G113" s="62"/>
      <c r="H113" s="57"/>
      <c r="I113" s="58" t="str">
        <f>IFERROR(VLOOKUP(H113,Lists!B:C,2,FALSE),"")</f>
        <v/>
      </c>
      <c r="J113" s="56"/>
      <c r="K113" s="57"/>
      <c r="L113" s="79" t="str">
        <f>IFERROR(INDEX(Sheet1!$B$2:$B$29,MATCH('Claims Summary'!Y113,Sheet1!$A$2:$A$29,0)),"")</f>
        <v/>
      </c>
      <c r="M113" s="58" t="str">
        <f>IFERROR(VLOOKUP(Y113,'LTSS Rates'!A:B,2,FALSE),"")</f>
        <v/>
      </c>
      <c r="N113" s="56"/>
      <c r="O113" s="107">
        <f>IFERROR(INDEX('LTSS Rates'!$A$3:$E$31,MATCH(AA113,'LTSS Rates'!$A$3:$A$31,0),MATCH(AB113,'LTSS Rates'!$A$3:$E$3,0)),0)</f>
        <v>0</v>
      </c>
      <c r="P113" s="59">
        <f t="shared" si="12"/>
        <v>0</v>
      </c>
      <c r="Q113" s="203"/>
      <c r="R113" s="150"/>
      <c r="S113" s="153">
        <f t="shared" si="7"/>
        <v>0</v>
      </c>
      <c r="T113" s="225"/>
      <c r="U113" s="152"/>
      <c r="V113" s="206"/>
      <c r="W113" s="128"/>
      <c r="Y113" s="128" t="str">
        <f t="shared" si="8"/>
        <v/>
      </c>
      <c r="AA113" s="128" t="str">
        <f t="shared" si="9"/>
        <v/>
      </c>
      <c r="AB113" s="132" t="str">
        <f t="shared" si="10"/>
        <v xml:space="preserve"> Rate</v>
      </c>
      <c r="AJ113" s="49"/>
    </row>
    <row r="114" spans="2:36" ht="14.65" customHeight="1" x14ac:dyDescent="0.25">
      <c r="B114" s="60">
        <v>105</v>
      </c>
      <c r="C114" s="113"/>
      <c r="D114" s="56"/>
      <c r="E114" s="56"/>
      <c r="F114" s="113"/>
      <c r="G114" s="62"/>
      <c r="H114" s="57"/>
      <c r="I114" s="58" t="str">
        <f>IFERROR(VLOOKUP(H114,Lists!B:C,2,FALSE),"")</f>
        <v/>
      </c>
      <c r="J114" s="56"/>
      <c r="K114" s="57"/>
      <c r="L114" s="79" t="str">
        <f>IFERROR(INDEX(Sheet1!$B$2:$B$29,MATCH('Claims Summary'!Y114,Sheet1!$A$2:$A$29,0)),"")</f>
        <v/>
      </c>
      <c r="M114" s="58" t="str">
        <f>IFERROR(VLOOKUP(Y114,'LTSS Rates'!A:B,2,FALSE),"")</f>
        <v/>
      </c>
      <c r="N114" s="56"/>
      <c r="O114" s="107">
        <f>IFERROR(INDEX('LTSS Rates'!$A$3:$E$31,MATCH(AA114,'LTSS Rates'!$A$3:$A$31,0),MATCH(AB114,'LTSS Rates'!$A$3:$E$3,0)),0)</f>
        <v>0</v>
      </c>
      <c r="P114" s="59">
        <f t="shared" si="12"/>
        <v>0</v>
      </c>
      <c r="Q114" s="203"/>
      <c r="R114" s="150"/>
      <c r="S114" s="153">
        <f t="shared" si="7"/>
        <v>0</v>
      </c>
      <c r="T114" s="225"/>
      <c r="U114" s="152"/>
      <c r="V114" s="206"/>
      <c r="W114" s="128"/>
      <c r="Y114" s="128" t="str">
        <f t="shared" si="8"/>
        <v/>
      </c>
      <c r="AA114" s="128" t="str">
        <f t="shared" si="9"/>
        <v/>
      </c>
      <c r="AB114" s="132" t="str">
        <f t="shared" si="10"/>
        <v xml:space="preserve"> Rate</v>
      </c>
      <c r="AJ114" s="49"/>
    </row>
    <row r="115" spans="2:36" ht="14.65" customHeight="1" x14ac:dyDescent="0.25">
      <c r="B115" s="60">
        <v>106</v>
      </c>
      <c r="C115" s="113"/>
      <c r="D115" s="56"/>
      <c r="E115" s="56"/>
      <c r="F115" s="113"/>
      <c r="G115" s="62"/>
      <c r="H115" s="57"/>
      <c r="I115" s="58" t="str">
        <f>IFERROR(VLOOKUP(H115,Lists!B:C,2,FALSE),"")</f>
        <v/>
      </c>
      <c r="J115" s="56"/>
      <c r="K115" s="57"/>
      <c r="L115" s="79" t="str">
        <f>IFERROR(INDEX(Sheet1!$B$2:$B$29,MATCH('Claims Summary'!Y115,Sheet1!$A$2:$A$29,0)),"")</f>
        <v/>
      </c>
      <c r="M115" s="58" t="str">
        <f>IFERROR(VLOOKUP(Y115,'LTSS Rates'!A:B,2,FALSE),"")</f>
        <v/>
      </c>
      <c r="N115" s="56"/>
      <c r="O115" s="107">
        <f>IFERROR(INDEX('LTSS Rates'!$A$3:$E$31,MATCH(AA115,'LTSS Rates'!$A$3:$A$31,0),MATCH(AB115,'LTSS Rates'!$A$3:$E$3,0)),0)</f>
        <v>0</v>
      </c>
      <c r="P115" s="59">
        <f t="shared" si="12"/>
        <v>0</v>
      </c>
      <c r="Q115" s="203"/>
      <c r="R115" s="150"/>
      <c r="S115" s="153">
        <f t="shared" si="7"/>
        <v>0</v>
      </c>
      <c r="T115" s="225"/>
      <c r="U115" s="152"/>
      <c r="V115" s="206"/>
      <c r="W115" s="128"/>
      <c r="Y115" s="128" t="str">
        <f t="shared" si="8"/>
        <v/>
      </c>
      <c r="AA115" s="128" t="str">
        <f t="shared" si="9"/>
        <v/>
      </c>
      <c r="AB115" s="132" t="str">
        <f t="shared" si="10"/>
        <v xml:space="preserve"> Rate</v>
      </c>
      <c r="AJ115" s="49"/>
    </row>
    <row r="116" spans="2:36" ht="14.65" customHeight="1" x14ac:dyDescent="0.25">
      <c r="B116" s="60">
        <v>107</v>
      </c>
      <c r="C116" s="113"/>
      <c r="D116" s="56"/>
      <c r="E116" s="56"/>
      <c r="F116" s="113"/>
      <c r="G116" s="62"/>
      <c r="H116" s="57"/>
      <c r="I116" s="58" t="str">
        <f>IFERROR(VLOOKUP(H116,Lists!B:C,2,FALSE),"")</f>
        <v/>
      </c>
      <c r="J116" s="56"/>
      <c r="K116" s="57"/>
      <c r="L116" s="79" t="str">
        <f>IFERROR(INDEX(Sheet1!$B$2:$B$29,MATCH('Claims Summary'!Y116,Sheet1!$A$2:$A$29,0)),"")</f>
        <v/>
      </c>
      <c r="M116" s="58" t="str">
        <f>IFERROR(VLOOKUP(Y116,'LTSS Rates'!A:B,2,FALSE),"")</f>
        <v/>
      </c>
      <c r="N116" s="56"/>
      <c r="O116" s="107">
        <f>IFERROR(INDEX('LTSS Rates'!$A$3:$E$31,MATCH(AA116,'LTSS Rates'!$A$3:$A$31,0),MATCH(AB116,'LTSS Rates'!$A$3:$E$3,0)),0)</f>
        <v>0</v>
      </c>
      <c r="P116" s="59">
        <f t="shared" si="12"/>
        <v>0</v>
      </c>
      <c r="Q116" s="203"/>
      <c r="R116" s="150"/>
      <c r="S116" s="153">
        <f t="shared" si="7"/>
        <v>0</v>
      </c>
      <c r="T116" s="225"/>
      <c r="U116" s="152"/>
      <c r="V116" s="206"/>
      <c r="W116" s="128"/>
      <c r="Y116" s="128" t="str">
        <f t="shared" si="8"/>
        <v/>
      </c>
      <c r="AA116" s="128" t="str">
        <f t="shared" si="9"/>
        <v/>
      </c>
      <c r="AB116" s="132" t="str">
        <f t="shared" si="10"/>
        <v xml:space="preserve"> Rate</v>
      </c>
      <c r="AJ116" s="49"/>
    </row>
    <row r="117" spans="2:36" ht="14.65" customHeight="1" x14ac:dyDescent="0.25">
      <c r="B117" s="55">
        <v>108</v>
      </c>
      <c r="C117" s="113"/>
      <c r="D117" s="56"/>
      <c r="E117" s="56"/>
      <c r="F117" s="113"/>
      <c r="G117" s="62"/>
      <c r="H117" s="57"/>
      <c r="I117" s="58" t="str">
        <f>IFERROR(VLOOKUP(H117,Lists!B:C,2,FALSE),"")</f>
        <v/>
      </c>
      <c r="J117" s="56"/>
      <c r="K117" s="57"/>
      <c r="L117" s="79" t="str">
        <f>IFERROR(INDEX(Sheet1!$B$2:$B$29,MATCH('Claims Summary'!Y117,Sheet1!$A$2:$A$29,0)),"")</f>
        <v/>
      </c>
      <c r="M117" s="58" t="str">
        <f>IFERROR(VLOOKUP(Y117,'LTSS Rates'!A:B,2,FALSE),"")</f>
        <v/>
      </c>
      <c r="N117" s="56"/>
      <c r="O117" s="107">
        <f>IFERROR(INDEX('LTSS Rates'!$A$3:$E$31,MATCH(AA117,'LTSS Rates'!$A$3:$A$31,0),MATCH(AB117,'LTSS Rates'!$A$3:$E$3,0)),0)</f>
        <v>0</v>
      </c>
      <c r="P117" s="59">
        <f t="shared" si="12"/>
        <v>0</v>
      </c>
      <c r="Q117" s="203"/>
      <c r="R117" s="150"/>
      <c r="S117" s="153">
        <f t="shared" si="7"/>
        <v>0</v>
      </c>
      <c r="T117" s="225"/>
      <c r="U117" s="152"/>
      <c r="V117" s="206"/>
      <c r="W117" s="128"/>
      <c r="Y117" s="128" t="str">
        <f t="shared" si="8"/>
        <v/>
      </c>
      <c r="AA117" s="128" t="str">
        <f t="shared" si="9"/>
        <v/>
      </c>
      <c r="AB117" s="132" t="str">
        <f t="shared" si="10"/>
        <v xml:space="preserve"> Rate</v>
      </c>
      <c r="AJ117" s="49"/>
    </row>
    <row r="118" spans="2:36" ht="14.65" customHeight="1" x14ac:dyDescent="0.25">
      <c r="B118" s="60">
        <v>109</v>
      </c>
      <c r="C118" s="113"/>
      <c r="D118" s="56"/>
      <c r="E118" s="56"/>
      <c r="F118" s="113"/>
      <c r="G118" s="62"/>
      <c r="H118" s="57"/>
      <c r="I118" s="58" t="str">
        <f>IFERROR(VLOOKUP(H118,Lists!B:C,2,FALSE),"")</f>
        <v/>
      </c>
      <c r="J118" s="56"/>
      <c r="K118" s="57"/>
      <c r="L118" s="79" t="str">
        <f>IFERROR(INDEX(Sheet1!$B$2:$B$29,MATCH('Claims Summary'!Y118,Sheet1!$A$2:$A$29,0)),"")</f>
        <v/>
      </c>
      <c r="M118" s="58" t="str">
        <f>IFERROR(VLOOKUP(Y118,'LTSS Rates'!A:B,2,FALSE),"")</f>
        <v/>
      </c>
      <c r="N118" s="56"/>
      <c r="O118" s="107">
        <f>IFERROR(INDEX('LTSS Rates'!$A$3:$E$31,MATCH(AA118,'LTSS Rates'!$A$3:$A$31,0),MATCH(AB118,'LTSS Rates'!$A$3:$E$3,0)),0)</f>
        <v>0</v>
      </c>
      <c r="P118" s="59">
        <f t="shared" si="12"/>
        <v>0</v>
      </c>
      <c r="Q118" s="203"/>
      <c r="R118" s="150"/>
      <c r="S118" s="153">
        <f t="shared" si="7"/>
        <v>0</v>
      </c>
      <c r="T118" s="225"/>
      <c r="U118" s="152"/>
      <c r="V118" s="206"/>
      <c r="W118" s="128"/>
      <c r="Y118" s="128" t="str">
        <f t="shared" si="8"/>
        <v/>
      </c>
      <c r="AA118" s="128" t="str">
        <f t="shared" si="9"/>
        <v/>
      </c>
      <c r="AB118" s="132" t="str">
        <f t="shared" si="10"/>
        <v xml:space="preserve"> Rate</v>
      </c>
      <c r="AJ118" s="49"/>
    </row>
    <row r="119" spans="2:36" ht="14.65" customHeight="1" x14ac:dyDescent="0.25">
      <c r="B119" s="60">
        <v>110</v>
      </c>
      <c r="C119" s="113"/>
      <c r="D119" s="56"/>
      <c r="E119" s="56"/>
      <c r="F119" s="113"/>
      <c r="G119" s="62"/>
      <c r="H119" s="57"/>
      <c r="I119" s="58" t="str">
        <f>IFERROR(VLOOKUP(H119,Lists!B:C,2,FALSE),"")</f>
        <v/>
      </c>
      <c r="J119" s="56"/>
      <c r="K119" s="57"/>
      <c r="L119" s="79" t="str">
        <f>IFERROR(INDEX(Sheet1!$B$2:$B$29,MATCH('Claims Summary'!Y119,Sheet1!$A$2:$A$29,0)),"")</f>
        <v/>
      </c>
      <c r="M119" s="58" t="str">
        <f>IFERROR(VLOOKUP(Y119,'LTSS Rates'!A:B,2,FALSE),"")</f>
        <v/>
      </c>
      <c r="N119" s="56"/>
      <c r="O119" s="107">
        <f>IFERROR(INDEX('LTSS Rates'!$A$3:$E$31,MATCH(AA119,'LTSS Rates'!$A$3:$A$31,0),MATCH(AB119,'LTSS Rates'!$A$3:$E$3,0)),0)</f>
        <v>0</v>
      </c>
      <c r="P119" s="59">
        <f t="shared" si="12"/>
        <v>0</v>
      </c>
      <c r="Q119" s="203"/>
      <c r="R119" s="150"/>
      <c r="S119" s="153">
        <f t="shared" si="7"/>
        <v>0</v>
      </c>
      <c r="T119" s="225"/>
      <c r="U119" s="152"/>
      <c r="V119" s="206"/>
      <c r="W119" s="128"/>
      <c r="Y119" s="128" t="str">
        <f t="shared" si="8"/>
        <v/>
      </c>
      <c r="AA119" s="128" t="str">
        <f t="shared" si="9"/>
        <v/>
      </c>
      <c r="AB119" s="132" t="str">
        <f t="shared" si="10"/>
        <v xml:space="preserve"> Rate</v>
      </c>
      <c r="AJ119" s="49"/>
    </row>
    <row r="120" spans="2:36" ht="14.65" customHeight="1" x14ac:dyDescent="0.25">
      <c r="B120" s="60">
        <v>111</v>
      </c>
      <c r="C120" s="113"/>
      <c r="D120" s="56"/>
      <c r="E120" s="56"/>
      <c r="F120" s="113"/>
      <c r="G120" s="62"/>
      <c r="H120" s="57"/>
      <c r="I120" s="58" t="str">
        <f>IFERROR(VLOOKUP(H120,Lists!B:C,2,FALSE),"")</f>
        <v/>
      </c>
      <c r="J120" s="56"/>
      <c r="K120" s="57"/>
      <c r="L120" s="79" t="str">
        <f>IFERROR(INDEX(Sheet1!$B$2:$B$29,MATCH('Claims Summary'!Y120,Sheet1!$A$2:$A$29,0)),"")</f>
        <v/>
      </c>
      <c r="M120" s="58" t="str">
        <f>IFERROR(VLOOKUP(Y120,'LTSS Rates'!A:B,2,FALSE),"")</f>
        <v/>
      </c>
      <c r="N120" s="56"/>
      <c r="O120" s="107">
        <f>IFERROR(INDEX('LTSS Rates'!$A$3:$E$31,MATCH(AA120,'LTSS Rates'!$A$3:$A$31,0),MATCH(AB120,'LTSS Rates'!$A$3:$E$3,0)),0)</f>
        <v>0</v>
      </c>
      <c r="P120" s="59">
        <f t="shared" si="12"/>
        <v>0</v>
      </c>
      <c r="Q120" s="203"/>
      <c r="R120" s="150"/>
      <c r="S120" s="153">
        <f t="shared" si="7"/>
        <v>0</v>
      </c>
      <c r="T120" s="225"/>
      <c r="U120" s="152"/>
      <c r="V120" s="206"/>
      <c r="W120" s="128"/>
      <c r="Y120" s="128" t="str">
        <f t="shared" si="8"/>
        <v/>
      </c>
      <c r="AA120" s="128" t="str">
        <f t="shared" si="9"/>
        <v/>
      </c>
      <c r="AB120" s="132" t="str">
        <f t="shared" si="10"/>
        <v xml:space="preserve"> Rate</v>
      </c>
      <c r="AJ120" s="49"/>
    </row>
    <row r="121" spans="2:36" ht="14.65" customHeight="1" x14ac:dyDescent="0.25">
      <c r="B121" s="55">
        <v>112</v>
      </c>
      <c r="C121" s="113"/>
      <c r="D121" s="56"/>
      <c r="E121" s="56"/>
      <c r="F121" s="113"/>
      <c r="G121" s="62"/>
      <c r="H121" s="57"/>
      <c r="I121" s="58" t="str">
        <f>IFERROR(VLOOKUP(H121,Lists!B:C,2,FALSE),"")</f>
        <v/>
      </c>
      <c r="J121" s="56"/>
      <c r="K121" s="57"/>
      <c r="L121" s="79" t="str">
        <f>IFERROR(INDEX(Sheet1!$B$2:$B$29,MATCH('Claims Summary'!Y121,Sheet1!$A$2:$A$29,0)),"")</f>
        <v/>
      </c>
      <c r="M121" s="58" t="str">
        <f>IFERROR(VLOOKUP(Y121,'LTSS Rates'!A:B,2,FALSE),"")</f>
        <v/>
      </c>
      <c r="N121" s="56"/>
      <c r="O121" s="107">
        <f>IFERROR(INDEX('LTSS Rates'!$A$3:$E$31,MATCH(AA121,'LTSS Rates'!$A$3:$A$31,0),MATCH(AB121,'LTSS Rates'!$A$3:$E$3,0)),0)</f>
        <v>0</v>
      </c>
      <c r="P121" s="59">
        <f t="shared" si="12"/>
        <v>0</v>
      </c>
      <c r="Q121" s="203"/>
      <c r="R121" s="150"/>
      <c r="S121" s="153">
        <f t="shared" si="7"/>
        <v>0</v>
      </c>
      <c r="T121" s="225"/>
      <c r="U121" s="152"/>
      <c r="V121" s="206"/>
      <c r="W121" s="128"/>
      <c r="Y121" s="128" t="str">
        <f t="shared" si="8"/>
        <v/>
      </c>
      <c r="AA121" s="128" t="str">
        <f t="shared" si="9"/>
        <v/>
      </c>
      <c r="AB121" s="132" t="str">
        <f t="shared" si="10"/>
        <v xml:space="preserve"> Rate</v>
      </c>
      <c r="AJ121" s="49"/>
    </row>
    <row r="122" spans="2:36" ht="14.65" customHeight="1" x14ac:dyDescent="0.25">
      <c r="B122" s="60">
        <v>113</v>
      </c>
      <c r="C122" s="113"/>
      <c r="D122" s="56"/>
      <c r="E122" s="56"/>
      <c r="F122" s="113"/>
      <c r="G122" s="62"/>
      <c r="H122" s="57"/>
      <c r="I122" s="58" t="str">
        <f>IFERROR(VLOOKUP(H122,Lists!B:C,2,FALSE),"")</f>
        <v/>
      </c>
      <c r="J122" s="56"/>
      <c r="K122" s="57"/>
      <c r="L122" s="79" t="str">
        <f>IFERROR(INDEX(Sheet1!$B$2:$B$29,MATCH('Claims Summary'!Y122,Sheet1!$A$2:$A$29,0)),"")</f>
        <v/>
      </c>
      <c r="M122" s="58" t="str">
        <f>IFERROR(VLOOKUP(Y122,'LTSS Rates'!A:B,2,FALSE),"")</f>
        <v/>
      </c>
      <c r="N122" s="56"/>
      <c r="O122" s="107">
        <f>IFERROR(INDEX('LTSS Rates'!$A$3:$E$31,MATCH(AA122,'LTSS Rates'!$A$3:$A$31,0),MATCH(AB122,'LTSS Rates'!$A$3:$E$3,0)),0)</f>
        <v>0</v>
      </c>
      <c r="P122" s="59">
        <f t="shared" si="12"/>
        <v>0</v>
      </c>
      <c r="Q122" s="203"/>
      <c r="R122" s="150"/>
      <c r="S122" s="153">
        <f t="shared" si="7"/>
        <v>0</v>
      </c>
      <c r="T122" s="225"/>
      <c r="U122" s="152"/>
      <c r="V122" s="206"/>
      <c r="W122" s="128"/>
      <c r="Y122" s="128" t="str">
        <f t="shared" si="8"/>
        <v/>
      </c>
      <c r="AA122" s="128" t="str">
        <f t="shared" si="9"/>
        <v/>
      </c>
      <c r="AB122" s="132" t="str">
        <f t="shared" si="10"/>
        <v xml:space="preserve"> Rate</v>
      </c>
      <c r="AJ122" s="49"/>
    </row>
    <row r="123" spans="2:36" ht="14.65" customHeight="1" x14ac:dyDescent="0.25">
      <c r="B123" s="60">
        <v>114</v>
      </c>
      <c r="C123" s="113"/>
      <c r="D123" s="56"/>
      <c r="E123" s="56"/>
      <c r="F123" s="113"/>
      <c r="G123" s="62"/>
      <c r="H123" s="57"/>
      <c r="I123" s="58" t="str">
        <f>IFERROR(VLOOKUP(H123,Lists!B:C,2,FALSE),"")</f>
        <v/>
      </c>
      <c r="J123" s="56"/>
      <c r="K123" s="57"/>
      <c r="L123" s="79" t="str">
        <f>IFERROR(INDEX(Sheet1!$B$2:$B$29,MATCH('Claims Summary'!Y123,Sheet1!$A$2:$A$29,0)),"")</f>
        <v/>
      </c>
      <c r="M123" s="58" t="str">
        <f>IFERROR(VLOOKUP(Y123,'LTSS Rates'!A:B,2,FALSE),"")</f>
        <v/>
      </c>
      <c r="N123" s="56"/>
      <c r="O123" s="107">
        <f>IFERROR(INDEX('LTSS Rates'!$A$3:$E$31,MATCH(AA123,'LTSS Rates'!$A$3:$A$31,0),MATCH(AB123,'LTSS Rates'!$A$3:$E$3,0)),0)</f>
        <v>0</v>
      </c>
      <c r="P123" s="59">
        <f t="shared" si="12"/>
        <v>0</v>
      </c>
      <c r="Q123" s="203"/>
      <c r="R123" s="150"/>
      <c r="S123" s="153">
        <f t="shared" si="7"/>
        <v>0</v>
      </c>
      <c r="T123" s="225"/>
      <c r="U123" s="152"/>
      <c r="V123" s="206"/>
      <c r="W123" s="128"/>
      <c r="Y123" s="128" t="str">
        <f t="shared" si="8"/>
        <v/>
      </c>
      <c r="AA123" s="128" t="str">
        <f t="shared" si="9"/>
        <v/>
      </c>
      <c r="AB123" s="132" t="str">
        <f t="shared" si="10"/>
        <v xml:space="preserve"> Rate</v>
      </c>
      <c r="AJ123" s="49"/>
    </row>
    <row r="124" spans="2:36" ht="14.65" customHeight="1" x14ac:dyDescent="0.25">
      <c r="B124" s="60">
        <v>115</v>
      </c>
      <c r="C124" s="113"/>
      <c r="D124" s="56"/>
      <c r="E124" s="56"/>
      <c r="F124" s="113"/>
      <c r="G124" s="62"/>
      <c r="H124" s="57"/>
      <c r="I124" s="58" t="str">
        <f>IFERROR(VLOOKUP(H124,Lists!B:C,2,FALSE),"")</f>
        <v/>
      </c>
      <c r="J124" s="56"/>
      <c r="K124" s="57"/>
      <c r="L124" s="79" t="str">
        <f>IFERROR(INDEX(Sheet1!$B$2:$B$29,MATCH('Claims Summary'!Y124,Sheet1!$A$2:$A$29,0)),"")</f>
        <v/>
      </c>
      <c r="M124" s="58" t="str">
        <f>IFERROR(VLOOKUP(Y124,'LTSS Rates'!A:B,2,FALSE),"")</f>
        <v/>
      </c>
      <c r="N124" s="56"/>
      <c r="O124" s="107">
        <f>IFERROR(INDEX('LTSS Rates'!$A$3:$E$31,MATCH(AA124,'LTSS Rates'!$A$3:$A$31,0),MATCH(AB124,'LTSS Rates'!$A$3:$E$3,0)),0)</f>
        <v>0</v>
      </c>
      <c r="P124" s="59">
        <f t="shared" si="12"/>
        <v>0</v>
      </c>
      <c r="Q124" s="203"/>
      <c r="R124" s="150"/>
      <c r="S124" s="153">
        <f t="shared" si="7"/>
        <v>0</v>
      </c>
      <c r="T124" s="225"/>
      <c r="U124" s="152"/>
      <c r="V124" s="206"/>
      <c r="W124" s="128"/>
      <c r="Y124" s="128" t="str">
        <f t="shared" si="8"/>
        <v/>
      </c>
      <c r="AA124" s="128" t="str">
        <f t="shared" si="9"/>
        <v/>
      </c>
      <c r="AB124" s="132" t="str">
        <f t="shared" si="10"/>
        <v xml:space="preserve"> Rate</v>
      </c>
      <c r="AJ124" s="49"/>
    </row>
    <row r="125" spans="2:36" ht="14.65" customHeight="1" x14ac:dyDescent="0.25">
      <c r="B125" s="55">
        <v>116</v>
      </c>
      <c r="C125" s="113"/>
      <c r="D125" s="56"/>
      <c r="E125" s="56"/>
      <c r="F125" s="113"/>
      <c r="G125" s="62"/>
      <c r="H125" s="57"/>
      <c r="I125" s="58" t="str">
        <f>IFERROR(VLOOKUP(H125,Lists!B:C,2,FALSE),"")</f>
        <v/>
      </c>
      <c r="J125" s="56"/>
      <c r="K125" s="57"/>
      <c r="L125" s="79" t="str">
        <f>IFERROR(INDEX(Sheet1!$B$2:$B$29,MATCH('Claims Summary'!Y125,Sheet1!$A$2:$A$29,0)),"")</f>
        <v/>
      </c>
      <c r="M125" s="58" t="str">
        <f>IFERROR(VLOOKUP(Y125,'LTSS Rates'!A:B,2,FALSE),"")</f>
        <v/>
      </c>
      <c r="N125" s="56"/>
      <c r="O125" s="107">
        <f>IFERROR(INDEX('LTSS Rates'!$A$3:$E$31,MATCH(AA125,'LTSS Rates'!$A$3:$A$31,0),MATCH(AB125,'LTSS Rates'!$A$3:$E$3,0)),0)</f>
        <v>0</v>
      </c>
      <c r="P125" s="59">
        <f t="shared" si="12"/>
        <v>0</v>
      </c>
      <c r="Q125" s="203"/>
      <c r="R125" s="150"/>
      <c r="S125" s="153">
        <f t="shared" si="7"/>
        <v>0</v>
      </c>
      <c r="T125" s="225"/>
      <c r="U125" s="152"/>
      <c r="V125" s="206"/>
      <c r="W125" s="128"/>
      <c r="Y125" s="128" t="str">
        <f t="shared" si="8"/>
        <v/>
      </c>
      <c r="AA125" s="128" t="str">
        <f t="shared" si="9"/>
        <v/>
      </c>
      <c r="AB125" s="132" t="str">
        <f t="shared" si="10"/>
        <v xml:space="preserve"> Rate</v>
      </c>
      <c r="AJ125" s="49"/>
    </row>
    <row r="126" spans="2:36" ht="14.65" customHeight="1" x14ac:dyDescent="0.25">
      <c r="B126" s="60">
        <v>117</v>
      </c>
      <c r="C126" s="113"/>
      <c r="D126" s="56"/>
      <c r="E126" s="56"/>
      <c r="F126" s="113"/>
      <c r="G126" s="62"/>
      <c r="H126" s="57"/>
      <c r="I126" s="58" t="str">
        <f>IFERROR(VLOOKUP(H126,Lists!B:C,2,FALSE),"")</f>
        <v/>
      </c>
      <c r="J126" s="56"/>
      <c r="K126" s="57"/>
      <c r="L126" s="79" t="str">
        <f>IFERROR(INDEX(Sheet1!$B$2:$B$29,MATCH('Claims Summary'!Y126,Sheet1!$A$2:$A$29,0)),"")</f>
        <v/>
      </c>
      <c r="M126" s="58" t="str">
        <f>IFERROR(VLOOKUP(Y126,'LTSS Rates'!A:B,2,FALSE),"")</f>
        <v/>
      </c>
      <c r="N126" s="56"/>
      <c r="O126" s="107">
        <f>IFERROR(INDEX('LTSS Rates'!$A$3:$E$31,MATCH(AA126,'LTSS Rates'!$A$3:$A$31,0),MATCH(AB126,'LTSS Rates'!$A$3:$E$3,0)),0)</f>
        <v>0</v>
      </c>
      <c r="P126" s="59">
        <f t="shared" si="12"/>
        <v>0</v>
      </c>
      <c r="Q126" s="203"/>
      <c r="R126" s="150"/>
      <c r="S126" s="153">
        <f t="shared" si="7"/>
        <v>0</v>
      </c>
      <c r="T126" s="225"/>
      <c r="U126" s="152"/>
      <c r="V126" s="206"/>
      <c r="W126" s="128"/>
      <c r="Y126" s="128" t="str">
        <f t="shared" si="8"/>
        <v/>
      </c>
      <c r="AA126" s="128" t="str">
        <f t="shared" si="9"/>
        <v/>
      </c>
      <c r="AB126" s="132" t="str">
        <f t="shared" si="10"/>
        <v xml:space="preserve"> Rate</v>
      </c>
      <c r="AJ126" s="49"/>
    </row>
    <row r="127" spans="2:36" ht="14.65" customHeight="1" x14ac:dyDescent="0.25">
      <c r="B127" s="60">
        <v>118</v>
      </c>
      <c r="C127" s="113"/>
      <c r="D127" s="56"/>
      <c r="E127" s="56"/>
      <c r="F127" s="113"/>
      <c r="G127" s="62"/>
      <c r="H127" s="57"/>
      <c r="I127" s="58" t="str">
        <f>IFERROR(VLOOKUP(H127,Lists!B:C,2,FALSE),"")</f>
        <v/>
      </c>
      <c r="J127" s="56"/>
      <c r="K127" s="57"/>
      <c r="L127" s="79" t="str">
        <f>IFERROR(INDEX(Sheet1!$B$2:$B$29,MATCH('Claims Summary'!Y127,Sheet1!$A$2:$A$29,0)),"")</f>
        <v/>
      </c>
      <c r="M127" s="58" t="str">
        <f>IFERROR(VLOOKUP(Y127,'LTSS Rates'!A:B,2,FALSE),"")</f>
        <v/>
      </c>
      <c r="N127" s="56"/>
      <c r="O127" s="107">
        <f>IFERROR(INDEX('LTSS Rates'!$A$3:$E$31,MATCH(AA127,'LTSS Rates'!$A$3:$A$31,0),MATCH(AB127,'LTSS Rates'!$A$3:$E$3,0)),0)</f>
        <v>0</v>
      </c>
      <c r="P127" s="59">
        <f t="shared" si="12"/>
        <v>0</v>
      </c>
      <c r="Q127" s="203"/>
      <c r="R127" s="150"/>
      <c r="S127" s="153">
        <f t="shared" si="7"/>
        <v>0</v>
      </c>
      <c r="T127" s="225"/>
      <c r="U127" s="152"/>
      <c r="V127" s="206"/>
      <c r="W127" s="128"/>
      <c r="Y127" s="128" t="str">
        <f t="shared" si="8"/>
        <v/>
      </c>
      <c r="AA127" s="128" t="str">
        <f t="shared" si="9"/>
        <v/>
      </c>
      <c r="AB127" s="132" t="str">
        <f t="shared" si="10"/>
        <v xml:space="preserve"> Rate</v>
      </c>
      <c r="AJ127" s="49"/>
    </row>
    <row r="128" spans="2:36" ht="14.65" customHeight="1" x14ac:dyDescent="0.25">
      <c r="B128" s="60">
        <v>119</v>
      </c>
      <c r="C128" s="113"/>
      <c r="D128" s="56"/>
      <c r="E128" s="56"/>
      <c r="F128" s="113"/>
      <c r="G128" s="62"/>
      <c r="H128" s="57"/>
      <c r="I128" s="58" t="str">
        <f>IFERROR(VLOOKUP(H128,Lists!B:C,2,FALSE),"")</f>
        <v/>
      </c>
      <c r="J128" s="56"/>
      <c r="K128" s="57"/>
      <c r="L128" s="79" t="str">
        <f>IFERROR(INDEX(Sheet1!$B$2:$B$29,MATCH('Claims Summary'!Y128,Sheet1!$A$2:$A$29,0)),"")</f>
        <v/>
      </c>
      <c r="M128" s="58" t="str">
        <f>IFERROR(VLOOKUP(Y128,'LTSS Rates'!A:B,2,FALSE),"")</f>
        <v/>
      </c>
      <c r="N128" s="56"/>
      <c r="O128" s="107">
        <f>IFERROR(INDEX('LTSS Rates'!$A$3:$E$31,MATCH(AA128,'LTSS Rates'!$A$3:$A$31,0),MATCH(AB128,'LTSS Rates'!$A$3:$E$3,0)),0)</f>
        <v>0</v>
      </c>
      <c r="P128" s="59">
        <f t="shared" si="12"/>
        <v>0</v>
      </c>
      <c r="Q128" s="203"/>
      <c r="R128" s="150"/>
      <c r="S128" s="153">
        <f t="shared" si="7"/>
        <v>0</v>
      </c>
      <c r="T128" s="225"/>
      <c r="U128" s="152"/>
      <c r="V128" s="206"/>
      <c r="W128" s="128"/>
      <c r="Y128" s="128" t="str">
        <f t="shared" si="8"/>
        <v/>
      </c>
      <c r="AA128" s="128" t="str">
        <f t="shared" si="9"/>
        <v/>
      </c>
      <c r="AB128" s="132" t="str">
        <f t="shared" si="10"/>
        <v xml:space="preserve"> Rate</v>
      </c>
      <c r="AJ128" s="49"/>
    </row>
    <row r="129" spans="2:36" ht="14.65" customHeight="1" x14ac:dyDescent="0.25">
      <c r="B129" s="55">
        <v>120</v>
      </c>
      <c r="C129" s="113"/>
      <c r="D129" s="56"/>
      <c r="E129" s="56"/>
      <c r="F129" s="113"/>
      <c r="G129" s="62"/>
      <c r="H129" s="57"/>
      <c r="I129" s="58" t="str">
        <f>IFERROR(VLOOKUP(H129,Lists!B:C,2,FALSE),"")</f>
        <v/>
      </c>
      <c r="J129" s="56"/>
      <c r="K129" s="57"/>
      <c r="L129" s="79" t="str">
        <f>IFERROR(INDEX(Sheet1!$B$2:$B$29,MATCH('Claims Summary'!Y129,Sheet1!$A$2:$A$29,0)),"")</f>
        <v/>
      </c>
      <c r="M129" s="58" t="str">
        <f>IFERROR(VLOOKUP(Y129,'LTSS Rates'!A:B,2,FALSE),"")</f>
        <v/>
      </c>
      <c r="N129" s="56"/>
      <c r="O129" s="107">
        <f>IFERROR(INDEX('LTSS Rates'!$A$3:$E$31,MATCH(AA129,'LTSS Rates'!$A$3:$A$31,0),MATCH(AB129,'LTSS Rates'!$A$3:$E$3,0)),0)</f>
        <v>0</v>
      </c>
      <c r="P129" s="59">
        <f t="shared" si="12"/>
        <v>0</v>
      </c>
      <c r="Q129" s="203"/>
      <c r="R129" s="150"/>
      <c r="S129" s="153">
        <f t="shared" si="7"/>
        <v>0</v>
      </c>
      <c r="T129" s="225"/>
      <c r="U129" s="152"/>
      <c r="V129" s="206"/>
      <c r="W129" s="128"/>
      <c r="Y129" s="128" t="str">
        <f t="shared" si="8"/>
        <v/>
      </c>
      <c r="AA129" s="128" t="str">
        <f t="shared" si="9"/>
        <v/>
      </c>
      <c r="AB129" s="132" t="str">
        <f t="shared" si="10"/>
        <v xml:space="preserve"> Rate</v>
      </c>
      <c r="AJ129" s="49"/>
    </row>
    <row r="130" spans="2:36" ht="14.65" customHeight="1" x14ac:dyDescent="0.25">
      <c r="B130" s="60">
        <v>121</v>
      </c>
      <c r="C130" s="113"/>
      <c r="D130" s="56"/>
      <c r="E130" s="56"/>
      <c r="F130" s="113"/>
      <c r="G130" s="62"/>
      <c r="H130" s="57"/>
      <c r="I130" s="58" t="str">
        <f>IFERROR(VLOOKUP(H130,Lists!B:C,2,FALSE),"")</f>
        <v/>
      </c>
      <c r="J130" s="56"/>
      <c r="K130" s="57"/>
      <c r="L130" s="79" t="str">
        <f>IFERROR(INDEX(Sheet1!$B$2:$B$29,MATCH('Claims Summary'!Y130,Sheet1!$A$2:$A$29,0)),"")</f>
        <v/>
      </c>
      <c r="M130" s="58" t="str">
        <f>IFERROR(VLOOKUP(Y130,'LTSS Rates'!A:B,2,FALSE),"")</f>
        <v/>
      </c>
      <c r="N130" s="56"/>
      <c r="O130" s="107">
        <f>IFERROR(INDEX('LTSS Rates'!$A$3:$E$31,MATCH(AA130,'LTSS Rates'!$A$3:$A$31,0),MATCH(AB130,'LTSS Rates'!$A$3:$E$3,0)),0)</f>
        <v>0</v>
      </c>
      <c r="P130" s="59">
        <f t="shared" si="12"/>
        <v>0</v>
      </c>
      <c r="Q130" s="203"/>
      <c r="R130" s="150"/>
      <c r="S130" s="153">
        <f t="shared" si="7"/>
        <v>0</v>
      </c>
      <c r="T130" s="225"/>
      <c r="U130" s="152"/>
      <c r="V130" s="206"/>
      <c r="W130" s="128"/>
      <c r="Y130" s="128" t="str">
        <f t="shared" si="8"/>
        <v/>
      </c>
      <c r="AA130" s="128" t="str">
        <f t="shared" si="9"/>
        <v/>
      </c>
      <c r="AB130" s="132" t="str">
        <f t="shared" si="10"/>
        <v xml:space="preserve"> Rate</v>
      </c>
      <c r="AJ130" s="49"/>
    </row>
    <row r="131" spans="2:36" ht="14.65" customHeight="1" x14ac:dyDescent="0.25">
      <c r="B131" s="60">
        <v>122</v>
      </c>
      <c r="C131" s="113"/>
      <c r="D131" s="56"/>
      <c r="E131" s="56"/>
      <c r="F131" s="113"/>
      <c r="G131" s="62"/>
      <c r="H131" s="57"/>
      <c r="I131" s="58" t="str">
        <f>IFERROR(VLOOKUP(H131,Lists!B:C,2,FALSE),"")</f>
        <v/>
      </c>
      <c r="J131" s="56"/>
      <c r="K131" s="57"/>
      <c r="L131" s="79" t="str">
        <f>IFERROR(INDEX(Sheet1!$B$2:$B$29,MATCH('Claims Summary'!Y131,Sheet1!$A$2:$A$29,0)),"")</f>
        <v/>
      </c>
      <c r="M131" s="58" t="str">
        <f>IFERROR(VLOOKUP(Y131,'LTSS Rates'!A:B,2,FALSE),"")</f>
        <v/>
      </c>
      <c r="N131" s="56"/>
      <c r="O131" s="107">
        <f>IFERROR(INDEX('LTSS Rates'!$A$3:$E$31,MATCH(AA131,'LTSS Rates'!$A$3:$A$31,0),MATCH(AB131,'LTSS Rates'!$A$3:$E$3,0)),0)</f>
        <v>0</v>
      </c>
      <c r="P131" s="59">
        <f t="shared" si="12"/>
        <v>0</v>
      </c>
      <c r="Q131" s="203"/>
      <c r="R131" s="150"/>
      <c r="S131" s="153">
        <f t="shared" si="7"/>
        <v>0</v>
      </c>
      <c r="T131" s="225"/>
      <c r="U131" s="152"/>
      <c r="V131" s="206"/>
      <c r="W131" s="128"/>
      <c r="Y131" s="128" t="str">
        <f t="shared" si="8"/>
        <v/>
      </c>
      <c r="AA131" s="128" t="str">
        <f t="shared" si="9"/>
        <v/>
      </c>
      <c r="AB131" s="132" t="str">
        <f t="shared" si="10"/>
        <v xml:space="preserve"> Rate</v>
      </c>
      <c r="AJ131" s="49"/>
    </row>
    <row r="132" spans="2:36" ht="14.65" customHeight="1" x14ac:dyDescent="0.25">
      <c r="B132" s="60">
        <v>123</v>
      </c>
      <c r="C132" s="113"/>
      <c r="D132" s="56"/>
      <c r="E132" s="56"/>
      <c r="F132" s="113"/>
      <c r="G132" s="62"/>
      <c r="H132" s="57"/>
      <c r="I132" s="58" t="str">
        <f>IFERROR(VLOOKUP(H132,Lists!B:C,2,FALSE),"")</f>
        <v/>
      </c>
      <c r="J132" s="56"/>
      <c r="K132" s="57"/>
      <c r="L132" s="79" t="str">
        <f>IFERROR(INDEX(Sheet1!$B$2:$B$29,MATCH('Claims Summary'!Y132,Sheet1!$A$2:$A$29,0)),"")</f>
        <v/>
      </c>
      <c r="M132" s="58" t="str">
        <f>IFERROR(VLOOKUP(Y132,'LTSS Rates'!A:B,2,FALSE),"")</f>
        <v/>
      </c>
      <c r="N132" s="56"/>
      <c r="O132" s="107">
        <f>IFERROR(INDEX('LTSS Rates'!$A$3:$E$31,MATCH(AA132,'LTSS Rates'!$A$3:$A$31,0),MATCH(AB132,'LTSS Rates'!$A$3:$E$3,0)),0)</f>
        <v>0</v>
      </c>
      <c r="P132" s="59">
        <f t="shared" si="12"/>
        <v>0</v>
      </c>
      <c r="Q132" s="203"/>
      <c r="R132" s="150"/>
      <c r="S132" s="153">
        <f t="shared" si="7"/>
        <v>0</v>
      </c>
      <c r="T132" s="225"/>
      <c r="U132" s="152"/>
      <c r="V132" s="206"/>
      <c r="W132" s="128"/>
      <c r="Y132" s="128" t="str">
        <f t="shared" si="8"/>
        <v/>
      </c>
      <c r="AA132" s="128" t="str">
        <f t="shared" si="9"/>
        <v/>
      </c>
      <c r="AB132" s="132" t="str">
        <f t="shared" si="10"/>
        <v xml:space="preserve"> Rate</v>
      </c>
      <c r="AJ132" s="49"/>
    </row>
    <row r="133" spans="2:36" ht="14.65" customHeight="1" x14ac:dyDescent="0.25">
      <c r="B133" s="55">
        <v>124</v>
      </c>
      <c r="C133" s="113"/>
      <c r="D133" s="56"/>
      <c r="E133" s="56"/>
      <c r="F133" s="113"/>
      <c r="G133" s="62"/>
      <c r="H133" s="57"/>
      <c r="I133" s="58" t="str">
        <f>IFERROR(VLOOKUP(H133,Lists!B:C,2,FALSE),"")</f>
        <v/>
      </c>
      <c r="J133" s="56"/>
      <c r="K133" s="57"/>
      <c r="L133" s="79" t="str">
        <f>IFERROR(INDEX(Sheet1!$B$2:$B$29,MATCH('Claims Summary'!Y133,Sheet1!$A$2:$A$29,0)),"")</f>
        <v/>
      </c>
      <c r="M133" s="58" t="str">
        <f>IFERROR(VLOOKUP(Y133,'LTSS Rates'!A:B,2,FALSE),"")</f>
        <v/>
      </c>
      <c r="N133" s="56"/>
      <c r="O133" s="107">
        <f>IFERROR(INDEX('LTSS Rates'!$A$3:$E$31,MATCH(AA133,'LTSS Rates'!$A$3:$A$31,0),MATCH(AB133,'LTSS Rates'!$A$3:$E$3,0)),0)</f>
        <v>0</v>
      </c>
      <c r="P133" s="59">
        <f t="shared" si="12"/>
        <v>0</v>
      </c>
      <c r="Q133" s="203"/>
      <c r="R133" s="150"/>
      <c r="S133" s="153">
        <f t="shared" si="7"/>
        <v>0</v>
      </c>
      <c r="T133" s="225"/>
      <c r="U133" s="152"/>
      <c r="V133" s="206"/>
      <c r="W133" s="128"/>
      <c r="Y133" s="128" t="str">
        <f t="shared" si="8"/>
        <v/>
      </c>
      <c r="AA133" s="128" t="str">
        <f t="shared" si="9"/>
        <v/>
      </c>
      <c r="AB133" s="132" t="str">
        <f t="shared" si="10"/>
        <v xml:space="preserve"> Rate</v>
      </c>
      <c r="AJ133" s="49"/>
    </row>
    <row r="134" spans="2:36" ht="14.65" customHeight="1" x14ac:dyDescent="0.25">
      <c r="B134" s="60">
        <v>125</v>
      </c>
      <c r="C134" s="113"/>
      <c r="D134" s="56"/>
      <c r="E134" s="56"/>
      <c r="F134" s="113"/>
      <c r="G134" s="62"/>
      <c r="H134" s="57"/>
      <c r="I134" s="58" t="str">
        <f>IFERROR(VLOOKUP(H134,Lists!B:C,2,FALSE),"")</f>
        <v/>
      </c>
      <c r="J134" s="56"/>
      <c r="K134" s="57"/>
      <c r="L134" s="79" t="str">
        <f>IFERROR(INDEX(Sheet1!$B$2:$B$29,MATCH('Claims Summary'!Y134,Sheet1!$A$2:$A$29,0)),"")</f>
        <v/>
      </c>
      <c r="M134" s="58" t="str">
        <f>IFERROR(VLOOKUP(Y134,'LTSS Rates'!A:B,2,FALSE),"")</f>
        <v/>
      </c>
      <c r="N134" s="56"/>
      <c r="O134" s="107">
        <f>IFERROR(INDEX('LTSS Rates'!$A$3:$E$31,MATCH(AA134,'LTSS Rates'!$A$3:$A$31,0),MATCH(AB134,'LTSS Rates'!$A$3:$E$3,0)),0)</f>
        <v>0</v>
      </c>
      <c r="P134" s="59">
        <f t="shared" si="12"/>
        <v>0</v>
      </c>
      <c r="Q134" s="203"/>
      <c r="R134" s="150"/>
      <c r="S134" s="153">
        <f t="shared" si="7"/>
        <v>0</v>
      </c>
      <c r="T134" s="225"/>
      <c r="U134" s="152"/>
      <c r="V134" s="206"/>
      <c r="W134" s="128"/>
      <c r="Y134" s="128" t="str">
        <f t="shared" si="8"/>
        <v/>
      </c>
      <c r="AA134" s="128" t="str">
        <f t="shared" si="9"/>
        <v/>
      </c>
      <c r="AB134" s="132" t="str">
        <f t="shared" si="10"/>
        <v xml:space="preserve"> Rate</v>
      </c>
      <c r="AJ134" s="49"/>
    </row>
    <row r="135" spans="2:36" ht="14.65" customHeight="1" x14ac:dyDescent="0.25">
      <c r="B135" s="60">
        <v>126</v>
      </c>
      <c r="C135" s="113"/>
      <c r="D135" s="56"/>
      <c r="E135" s="56"/>
      <c r="F135" s="113"/>
      <c r="G135" s="62"/>
      <c r="H135" s="57"/>
      <c r="I135" s="58" t="str">
        <f>IFERROR(VLOOKUP(H135,Lists!B:C,2,FALSE),"")</f>
        <v/>
      </c>
      <c r="J135" s="56"/>
      <c r="K135" s="57"/>
      <c r="L135" s="79" t="str">
        <f>IFERROR(INDEX(Sheet1!$B$2:$B$29,MATCH('Claims Summary'!Y135,Sheet1!$A$2:$A$29,0)),"")</f>
        <v/>
      </c>
      <c r="M135" s="58" t="str">
        <f>IFERROR(VLOOKUP(Y135,'LTSS Rates'!A:B,2,FALSE),"")</f>
        <v/>
      </c>
      <c r="N135" s="56"/>
      <c r="O135" s="107">
        <f>IFERROR(INDEX('LTSS Rates'!$A$3:$E$31,MATCH(AA135,'LTSS Rates'!$A$3:$A$31,0),MATCH(AB135,'LTSS Rates'!$A$3:$E$3,0)),0)</f>
        <v>0</v>
      </c>
      <c r="P135" s="59">
        <f t="shared" si="12"/>
        <v>0</v>
      </c>
      <c r="Q135" s="203"/>
      <c r="R135" s="150"/>
      <c r="S135" s="153">
        <f t="shared" si="7"/>
        <v>0</v>
      </c>
      <c r="T135" s="225"/>
      <c r="U135" s="152"/>
      <c r="V135" s="206"/>
      <c r="W135" s="128"/>
      <c r="Y135" s="128" t="str">
        <f t="shared" si="8"/>
        <v/>
      </c>
      <c r="AA135" s="128" t="str">
        <f t="shared" si="9"/>
        <v/>
      </c>
      <c r="AB135" s="132" t="str">
        <f t="shared" si="10"/>
        <v xml:space="preserve"> Rate</v>
      </c>
      <c r="AJ135" s="49"/>
    </row>
    <row r="136" spans="2:36" ht="14.65" customHeight="1" x14ac:dyDescent="0.25">
      <c r="B136" s="60">
        <v>127</v>
      </c>
      <c r="C136" s="113"/>
      <c r="D136" s="56"/>
      <c r="E136" s="56"/>
      <c r="F136" s="113"/>
      <c r="G136" s="62"/>
      <c r="H136" s="57"/>
      <c r="I136" s="58" t="str">
        <f>IFERROR(VLOOKUP(H136,Lists!B:C,2,FALSE),"")</f>
        <v/>
      </c>
      <c r="J136" s="56"/>
      <c r="K136" s="57"/>
      <c r="L136" s="79" t="str">
        <f>IFERROR(INDEX(Sheet1!$B$2:$B$29,MATCH('Claims Summary'!Y136,Sheet1!$A$2:$A$29,0)),"")</f>
        <v/>
      </c>
      <c r="M136" s="58" t="str">
        <f>IFERROR(VLOOKUP(Y136,'LTSS Rates'!A:B,2,FALSE),"")</f>
        <v/>
      </c>
      <c r="N136" s="56"/>
      <c r="O136" s="107">
        <f>IFERROR(INDEX('LTSS Rates'!$A$3:$E$31,MATCH(AA136,'LTSS Rates'!$A$3:$A$31,0),MATCH(AB136,'LTSS Rates'!$A$3:$E$3,0)),0)</f>
        <v>0</v>
      </c>
      <c r="P136" s="59">
        <f t="shared" si="12"/>
        <v>0</v>
      </c>
      <c r="Q136" s="203"/>
      <c r="R136" s="150"/>
      <c r="S136" s="153">
        <f t="shared" si="7"/>
        <v>0</v>
      </c>
      <c r="T136" s="225"/>
      <c r="U136" s="152"/>
      <c r="V136" s="206"/>
      <c r="W136" s="128"/>
      <c r="Y136" s="128" t="str">
        <f t="shared" si="8"/>
        <v/>
      </c>
      <c r="AA136" s="128" t="str">
        <f t="shared" si="9"/>
        <v/>
      </c>
      <c r="AB136" s="132" t="str">
        <f t="shared" si="10"/>
        <v xml:space="preserve"> Rate</v>
      </c>
      <c r="AJ136" s="49"/>
    </row>
    <row r="137" spans="2:36" ht="14.65" customHeight="1" x14ac:dyDescent="0.25">
      <c r="B137" s="55">
        <v>128</v>
      </c>
      <c r="C137" s="113"/>
      <c r="D137" s="56"/>
      <c r="E137" s="56"/>
      <c r="F137" s="113"/>
      <c r="G137" s="62"/>
      <c r="H137" s="57"/>
      <c r="I137" s="58" t="str">
        <f>IFERROR(VLOOKUP(H137,Lists!B:C,2,FALSE),"")</f>
        <v/>
      </c>
      <c r="J137" s="56"/>
      <c r="K137" s="57"/>
      <c r="L137" s="79" t="str">
        <f>IFERROR(INDEX(Sheet1!$B$2:$B$29,MATCH('Claims Summary'!Y137,Sheet1!$A$2:$A$29,0)),"")</f>
        <v/>
      </c>
      <c r="M137" s="58" t="str">
        <f>IFERROR(VLOOKUP(Y137,'LTSS Rates'!A:B,2,FALSE),"")</f>
        <v/>
      </c>
      <c r="N137" s="56"/>
      <c r="O137" s="107">
        <f>IFERROR(INDEX('LTSS Rates'!$A$3:$E$31,MATCH(AA137,'LTSS Rates'!$A$3:$A$31,0),MATCH(AB137,'LTSS Rates'!$A$3:$E$3,0)),0)</f>
        <v>0</v>
      </c>
      <c r="P137" s="59">
        <f t="shared" si="12"/>
        <v>0</v>
      </c>
      <c r="Q137" s="203"/>
      <c r="R137" s="150"/>
      <c r="S137" s="153">
        <f t="shared" si="7"/>
        <v>0</v>
      </c>
      <c r="T137" s="225"/>
      <c r="U137" s="152"/>
      <c r="V137" s="206"/>
      <c r="W137" s="128"/>
      <c r="Y137" s="128" t="str">
        <f t="shared" si="8"/>
        <v/>
      </c>
      <c r="AA137" s="128" t="str">
        <f t="shared" si="9"/>
        <v/>
      </c>
      <c r="AB137" s="132" t="str">
        <f t="shared" si="10"/>
        <v xml:space="preserve"> Rate</v>
      </c>
      <c r="AJ137" s="49"/>
    </row>
    <row r="138" spans="2:36" ht="14.65" customHeight="1" x14ac:dyDescent="0.25">
      <c r="B138" s="60">
        <v>129</v>
      </c>
      <c r="C138" s="113"/>
      <c r="D138" s="56"/>
      <c r="E138" s="56"/>
      <c r="F138" s="113"/>
      <c r="G138" s="62"/>
      <c r="H138" s="57"/>
      <c r="I138" s="58" t="str">
        <f>IFERROR(VLOOKUP(H138,Lists!B:C,2,FALSE),"")</f>
        <v/>
      </c>
      <c r="J138" s="56"/>
      <c r="K138" s="57"/>
      <c r="L138" s="79" t="str">
        <f>IFERROR(INDEX(Sheet1!$B$2:$B$29,MATCH('Claims Summary'!Y138,Sheet1!$A$2:$A$29,0)),"")</f>
        <v/>
      </c>
      <c r="M138" s="58" t="str">
        <f>IFERROR(VLOOKUP(Y138,'LTSS Rates'!A:B,2,FALSE),"")</f>
        <v/>
      </c>
      <c r="N138" s="56"/>
      <c r="O138" s="107">
        <f>IFERROR(INDEX('LTSS Rates'!$A$3:$E$31,MATCH(AA138,'LTSS Rates'!$A$3:$A$31,0),MATCH(AB138,'LTSS Rates'!$A$3:$E$3,0)),0)</f>
        <v>0</v>
      </c>
      <c r="P138" s="59">
        <f t="shared" si="12"/>
        <v>0</v>
      </c>
      <c r="Q138" s="203"/>
      <c r="R138" s="150"/>
      <c r="S138" s="153">
        <f t="shared" si="7"/>
        <v>0</v>
      </c>
      <c r="T138" s="225"/>
      <c r="U138" s="152"/>
      <c r="V138" s="206"/>
      <c r="W138" s="128"/>
      <c r="Y138" s="128" t="str">
        <f t="shared" si="8"/>
        <v/>
      </c>
      <c r="AA138" s="128" t="str">
        <f t="shared" si="9"/>
        <v/>
      </c>
      <c r="AB138" s="132" t="str">
        <f t="shared" si="10"/>
        <v xml:space="preserve"> Rate</v>
      </c>
      <c r="AJ138" s="49"/>
    </row>
    <row r="139" spans="2:36" ht="14.65" customHeight="1" x14ac:dyDescent="0.25">
      <c r="B139" s="60">
        <v>130</v>
      </c>
      <c r="C139" s="113"/>
      <c r="D139" s="56"/>
      <c r="E139" s="56"/>
      <c r="F139" s="113"/>
      <c r="G139" s="62"/>
      <c r="H139" s="57"/>
      <c r="I139" s="58" t="str">
        <f>IFERROR(VLOOKUP(H139,Lists!B:C,2,FALSE),"")</f>
        <v/>
      </c>
      <c r="J139" s="56"/>
      <c r="K139" s="57"/>
      <c r="L139" s="79" t="str">
        <f>IFERROR(INDEX(Sheet1!$B$2:$B$29,MATCH('Claims Summary'!Y139,Sheet1!$A$2:$A$29,0)),"")</f>
        <v/>
      </c>
      <c r="M139" s="58" t="str">
        <f>IFERROR(VLOOKUP(Y139,'LTSS Rates'!A:B,2,FALSE),"")</f>
        <v/>
      </c>
      <c r="N139" s="56"/>
      <c r="O139" s="107">
        <f>IFERROR(INDEX('LTSS Rates'!$A$3:$E$31,MATCH(AA139,'LTSS Rates'!$A$3:$A$31,0),MATCH(AB139,'LTSS Rates'!$A$3:$E$3,0)),0)</f>
        <v>0</v>
      </c>
      <c r="P139" s="59">
        <f t="shared" si="12"/>
        <v>0</v>
      </c>
      <c r="Q139" s="203"/>
      <c r="R139" s="150"/>
      <c r="S139" s="153">
        <f t="shared" ref="S139:S202" si="13">P139-R139</f>
        <v>0</v>
      </c>
      <c r="T139" s="225"/>
      <c r="U139" s="152"/>
      <c r="V139" s="206"/>
      <c r="W139" s="128"/>
      <c r="Y139" s="128" t="str">
        <f t="shared" ref="Y139:Y202" si="14">CONCATENATE(K139,J139)</f>
        <v/>
      </c>
      <c r="AA139" s="128" t="str">
        <f t="shared" ref="AA139:AA202" si="15">IF(G139="State Funded",CONCATENATE(K139,"CP"),CONCATENATE(K139,J139))</f>
        <v/>
      </c>
      <c r="AB139" s="132" t="str">
        <f t="shared" ref="AB139:AB202" si="16">CONCATENATE(I139," ","Rate")</f>
        <v xml:space="preserve"> Rate</v>
      </c>
      <c r="AJ139" s="49"/>
    </row>
    <row r="140" spans="2:36" ht="14.65" customHeight="1" x14ac:dyDescent="0.25">
      <c r="B140" s="60">
        <v>131</v>
      </c>
      <c r="C140" s="113"/>
      <c r="D140" s="56"/>
      <c r="E140" s="56"/>
      <c r="F140" s="113"/>
      <c r="G140" s="62"/>
      <c r="H140" s="57"/>
      <c r="I140" s="58" t="str">
        <f>IFERROR(VLOOKUP(H140,Lists!B:C,2,FALSE),"")</f>
        <v/>
      </c>
      <c r="J140" s="56"/>
      <c r="K140" s="57"/>
      <c r="L140" s="79" t="str">
        <f>IFERROR(INDEX(Sheet1!$B$2:$B$29,MATCH('Claims Summary'!Y140,Sheet1!$A$2:$A$29,0)),"")</f>
        <v/>
      </c>
      <c r="M140" s="58" t="str">
        <f>IFERROR(VLOOKUP(Y140,'LTSS Rates'!A:B,2,FALSE),"")</f>
        <v/>
      </c>
      <c r="N140" s="56"/>
      <c r="O140" s="107">
        <f>IFERROR(INDEX('LTSS Rates'!$A$3:$E$31,MATCH(AA140,'LTSS Rates'!$A$3:$A$31,0),MATCH(AB140,'LTSS Rates'!$A$3:$E$3,0)),0)</f>
        <v>0</v>
      </c>
      <c r="P140" s="59">
        <f t="shared" si="12"/>
        <v>0</v>
      </c>
      <c r="Q140" s="203"/>
      <c r="R140" s="150"/>
      <c r="S140" s="153">
        <f t="shared" si="13"/>
        <v>0</v>
      </c>
      <c r="T140" s="225"/>
      <c r="U140" s="152"/>
      <c r="V140" s="206"/>
      <c r="W140" s="128"/>
      <c r="Y140" s="128" t="str">
        <f t="shared" si="14"/>
        <v/>
      </c>
      <c r="AA140" s="128" t="str">
        <f t="shared" si="15"/>
        <v/>
      </c>
      <c r="AB140" s="132" t="str">
        <f t="shared" si="16"/>
        <v xml:space="preserve"> Rate</v>
      </c>
      <c r="AJ140" s="49"/>
    </row>
    <row r="141" spans="2:36" ht="14.65" customHeight="1" x14ac:dyDescent="0.25">
      <c r="B141" s="55">
        <v>132</v>
      </c>
      <c r="C141" s="113"/>
      <c r="D141" s="56"/>
      <c r="E141" s="56"/>
      <c r="F141" s="113"/>
      <c r="G141" s="62"/>
      <c r="H141" s="57"/>
      <c r="I141" s="58" t="str">
        <f>IFERROR(VLOOKUP(H141,Lists!B:C,2,FALSE),"")</f>
        <v/>
      </c>
      <c r="J141" s="56"/>
      <c r="K141" s="57"/>
      <c r="L141" s="79" t="str">
        <f>IFERROR(INDEX(Sheet1!$B$2:$B$29,MATCH('Claims Summary'!Y141,Sheet1!$A$2:$A$29,0)),"")</f>
        <v/>
      </c>
      <c r="M141" s="58" t="str">
        <f>IFERROR(VLOOKUP(Y141,'LTSS Rates'!A:B,2,FALSE),"")</f>
        <v/>
      </c>
      <c r="N141" s="56"/>
      <c r="O141" s="107">
        <f>IFERROR(INDEX('LTSS Rates'!$A$3:$E$31,MATCH(AA141,'LTSS Rates'!$A$3:$A$31,0),MATCH(AB141,'LTSS Rates'!$A$3:$E$3,0)),0)</f>
        <v>0</v>
      </c>
      <c r="P141" s="59">
        <f t="shared" si="12"/>
        <v>0</v>
      </c>
      <c r="Q141" s="203"/>
      <c r="R141" s="150"/>
      <c r="S141" s="153">
        <f t="shared" si="13"/>
        <v>0</v>
      </c>
      <c r="T141" s="225"/>
      <c r="U141" s="152"/>
      <c r="V141" s="206"/>
      <c r="W141" s="128"/>
      <c r="Y141" s="128" t="str">
        <f t="shared" si="14"/>
        <v/>
      </c>
      <c r="AA141" s="128" t="str">
        <f t="shared" si="15"/>
        <v/>
      </c>
      <c r="AB141" s="132" t="str">
        <f t="shared" si="16"/>
        <v xml:space="preserve"> Rate</v>
      </c>
      <c r="AJ141" s="49"/>
    </row>
    <row r="142" spans="2:36" ht="14.65" customHeight="1" x14ac:dyDescent="0.25">
      <c r="B142" s="60">
        <v>133</v>
      </c>
      <c r="C142" s="113"/>
      <c r="D142" s="56"/>
      <c r="E142" s="56"/>
      <c r="F142" s="113"/>
      <c r="G142" s="62"/>
      <c r="H142" s="57"/>
      <c r="I142" s="58" t="str">
        <f>IFERROR(VLOOKUP(H142,Lists!B:C,2,FALSE),"")</f>
        <v/>
      </c>
      <c r="J142" s="56"/>
      <c r="K142" s="57"/>
      <c r="L142" s="79" t="str">
        <f>IFERROR(INDEX(Sheet1!$B$2:$B$29,MATCH('Claims Summary'!Y142,Sheet1!$A$2:$A$29,0)),"")</f>
        <v/>
      </c>
      <c r="M142" s="58" t="str">
        <f>IFERROR(VLOOKUP(Y142,'LTSS Rates'!A:B,2,FALSE),"")</f>
        <v/>
      </c>
      <c r="N142" s="56"/>
      <c r="O142" s="107">
        <f>IFERROR(INDEX('LTSS Rates'!$A$3:$E$31,MATCH(AA142,'LTSS Rates'!$A$3:$A$31,0),MATCH(AB142,'LTSS Rates'!$A$3:$E$3,0)),0)</f>
        <v>0</v>
      </c>
      <c r="P142" s="59">
        <f t="shared" si="12"/>
        <v>0</v>
      </c>
      <c r="Q142" s="203"/>
      <c r="R142" s="150"/>
      <c r="S142" s="153">
        <f t="shared" si="13"/>
        <v>0</v>
      </c>
      <c r="T142" s="225"/>
      <c r="U142" s="152"/>
      <c r="V142" s="206"/>
      <c r="W142" s="128"/>
      <c r="Y142" s="128" t="str">
        <f t="shared" si="14"/>
        <v/>
      </c>
      <c r="AA142" s="128" t="str">
        <f t="shared" si="15"/>
        <v/>
      </c>
      <c r="AB142" s="132" t="str">
        <f t="shared" si="16"/>
        <v xml:space="preserve"> Rate</v>
      </c>
      <c r="AJ142" s="49"/>
    </row>
    <row r="143" spans="2:36" ht="14.65" customHeight="1" x14ac:dyDescent="0.25">
      <c r="B143" s="60">
        <v>134</v>
      </c>
      <c r="C143" s="113"/>
      <c r="D143" s="56"/>
      <c r="E143" s="56"/>
      <c r="F143" s="113"/>
      <c r="G143" s="62"/>
      <c r="H143" s="57"/>
      <c r="I143" s="58" t="str">
        <f>IFERROR(VLOOKUP(H143,Lists!B:C,2,FALSE),"")</f>
        <v/>
      </c>
      <c r="J143" s="56"/>
      <c r="K143" s="57"/>
      <c r="L143" s="79" t="str">
        <f>IFERROR(INDEX(Sheet1!$B$2:$B$29,MATCH('Claims Summary'!Y143,Sheet1!$A$2:$A$29,0)),"")</f>
        <v/>
      </c>
      <c r="M143" s="58" t="str">
        <f>IFERROR(VLOOKUP(Y143,'LTSS Rates'!A:B,2,FALSE),"")</f>
        <v/>
      </c>
      <c r="N143" s="56"/>
      <c r="O143" s="107">
        <f>IFERROR(INDEX('LTSS Rates'!$A$3:$E$31,MATCH(AA143,'LTSS Rates'!$A$3:$A$31,0),MATCH(AB143,'LTSS Rates'!$A$3:$E$3,0)),0)</f>
        <v>0</v>
      </c>
      <c r="P143" s="59">
        <f t="shared" si="12"/>
        <v>0</v>
      </c>
      <c r="Q143" s="203"/>
      <c r="R143" s="150"/>
      <c r="S143" s="153">
        <f t="shared" si="13"/>
        <v>0</v>
      </c>
      <c r="T143" s="225"/>
      <c r="U143" s="152"/>
      <c r="V143" s="206"/>
      <c r="W143" s="128"/>
      <c r="Y143" s="128" t="str">
        <f t="shared" si="14"/>
        <v/>
      </c>
      <c r="AA143" s="128" t="str">
        <f t="shared" si="15"/>
        <v/>
      </c>
      <c r="AB143" s="132" t="str">
        <f t="shared" si="16"/>
        <v xml:space="preserve"> Rate</v>
      </c>
      <c r="AJ143" s="49"/>
    </row>
    <row r="144" spans="2:36" ht="14.65" customHeight="1" x14ac:dyDescent="0.25">
      <c r="B144" s="60">
        <v>135</v>
      </c>
      <c r="C144" s="113"/>
      <c r="D144" s="56"/>
      <c r="E144" s="56"/>
      <c r="F144" s="113"/>
      <c r="G144" s="62"/>
      <c r="H144" s="57"/>
      <c r="I144" s="58" t="str">
        <f>IFERROR(VLOOKUP(H144,Lists!B:C,2,FALSE),"")</f>
        <v/>
      </c>
      <c r="J144" s="56"/>
      <c r="K144" s="57"/>
      <c r="L144" s="79" t="str">
        <f>IFERROR(INDEX(Sheet1!$B$2:$B$29,MATCH('Claims Summary'!Y144,Sheet1!$A$2:$A$29,0)),"")</f>
        <v/>
      </c>
      <c r="M144" s="58" t="str">
        <f>IFERROR(VLOOKUP(Y144,'LTSS Rates'!A:B,2,FALSE),"")</f>
        <v/>
      </c>
      <c r="N144" s="56"/>
      <c r="O144" s="107">
        <f>IFERROR(INDEX('LTSS Rates'!$A$3:$E$31,MATCH(AA144,'LTSS Rates'!$A$3:$A$31,0),MATCH(AB144,'LTSS Rates'!$A$3:$E$3,0)),0)</f>
        <v>0</v>
      </c>
      <c r="P144" s="59">
        <f t="shared" si="12"/>
        <v>0</v>
      </c>
      <c r="Q144" s="203"/>
      <c r="R144" s="150"/>
      <c r="S144" s="153">
        <f t="shared" si="13"/>
        <v>0</v>
      </c>
      <c r="T144" s="225"/>
      <c r="U144" s="152"/>
      <c r="V144" s="206"/>
      <c r="W144" s="128"/>
      <c r="Y144" s="128" t="str">
        <f t="shared" si="14"/>
        <v/>
      </c>
      <c r="AA144" s="128" t="str">
        <f t="shared" si="15"/>
        <v/>
      </c>
      <c r="AB144" s="132" t="str">
        <f t="shared" si="16"/>
        <v xml:space="preserve"> Rate</v>
      </c>
      <c r="AJ144" s="49"/>
    </row>
    <row r="145" spans="2:36" ht="14.65" customHeight="1" x14ac:dyDescent="0.25">
      <c r="B145" s="55">
        <v>136</v>
      </c>
      <c r="C145" s="113"/>
      <c r="D145" s="56"/>
      <c r="E145" s="56"/>
      <c r="F145" s="113"/>
      <c r="G145" s="62"/>
      <c r="H145" s="57"/>
      <c r="I145" s="58" t="str">
        <f>IFERROR(VLOOKUP(H145,Lists!B:C,2,FALSE),"")</f>
        <v/>
      </c>
      <c r="J145" s="56"/>
      <c r="K145" s="57"/>
      <c r="L145" s="79" t="str">
        <f>IFERROR(INDEX(Sheet1!$B$2:$B$29,MATCH('Claims Summary'!Y145,Sheet1!$A$2:$A$29,0)),"")</f>
        <v/>
      </c>
      <c r="M145" s="58" t="str">
        <f>IFERROR(VLOOKUP(Y145,'LTSS Rates'!A:B,2,FALSE),"")</f>
        <v/>
      </c>
      <c r="N145" s="56"/>
      <c r="O145" s="107">
        <f>IFERROR(INDEX('LTSS Rates'!$A$3:$E$31,MATCH(AA145,'LTSS Rates'!$A$3:$A$31,0),MATCH(AB145,'LTSS Rates'!$A$3:$E$3,0)),0)</f>
        <v>0</v>
      </c>
      <c r="P145" s="59">
        <f t="shared" si="12"/>
        <v>0</v>
      </c>
      <c r="Q145" s="203"/>
      <c r="R145" s="150"/>
      <c r="S145" s="153">
        <f t="shared" si="13"/>
        <v>0</v>
      </c>
      <c r="T145" s="225"/>
      <c r="U145" s="152"/>
      <c r="V145" s="206"/>
      <c r="W145" s="128"/>
      <c r="Y145" s="128" t="str">
        <f t="shared" si="14"/>
        <v/>
      </c>
      <c r="AA145" s="128" t="str">
        <f t="shared" si="15"/>
        <v/>
      </c>
      <c r="AB145" s="132" t="str">
        <f t="shared" si="16"/>
        <v xml:space="preserve"> Rate</v>
      </c>
      <c r="AJ145" s="49"/>
    </row>
    <row r="146" spans="2:36" ht="14.65" customHeight="1" x14ac:dyDescent="0.25">
      <c r="B146" s="60">
        <v>137</v>
      </c>
      <c r="C146" s="113"/>
      <c r="D146" s="56"/>
      <c r="E146" s="56"/>
      <c r="F146" s="113"/>
      <c r="G146" s="62"/>
      <c r="H146" s="57"/>
      <c r="I146" s="58" t="str">
        <f>IFERROR(VLOOKUP(H146,Lists!B:C,2,FALSE),"")</f>
        <v/>
      </c>
      <c r="J146" s="56"/>
      <c r="K146" s="57"/>
      <c r="L146" s="79" t="str">
        <f>IFERROR(INDEX(Sheet1!$B$2:$B$29,MATCH('Claims Summary'!Y146,Sheet1!$A$2:$A$29,0)),"")</f>
        <v/>
      </c>
      <c r="M146" s="58" t="str">
        <f>IFERROR(VLOOKUP(Y146,'LTSS Rates'!A:B,2,FALSE),"")</f>
        <v/>
      </c>
      <c r="N146" s="56"/>
      <c r="O146" s="107">
        <f>IFERROR(INDEX('LTSS Rates'!$A$3:$E$31,MATCH(AA146,'LTSS Rates'!$A$3:$A$31,0),MATCH(AB146,'LTSS Rates'!$A$3:$E$3,0)),0)</f>
        <v>0</v>
      </c>
      <c r="P146" s="59">
        <f t="shared" si="12"/>
        <v>0</v>
      </c>
      <c r="Q146" s="203"/>
      <c r="R146" s="150"/>
      <c r="S146" s="153">
        <f t="shared" si="13"/>
        <v>0</v>
      </c>
      <c r="T146" s="225"/>
      <c r="U146" s="152"/>
      <c r="V146" s="206"/>
      <c r="W146" s="128"/>
      <c r="Y146" s="128" t="str">
        <f t="shared" si="14"/>
        <v/>
      </c>
      <c r="AA146" s="128" t="str">
        <f t="shared" si="15"/>
        <v/>
      </c>
      <c r="AB146" s="132" t="str">
        <f t="shared" si="16"/>
        <v xml:space="preserve"> Rate</v>
      </c>
      <c r="AJ146" s="49"/>
    </row>
    <row r="147" spans="2:36" ht="14.65" customHeight="1" x14ac:dyDescent="0.25">
      <c r="B147" s="60">
        <v>138</v>
      </c>
      <c r="C147" s="113"/>
      <c r="D147" s="56"/>
      <c r="E147" s="56"/>
      <c r="F147" s="113"/>
      <c r="G147" s="62"/>
      <c r="H147" s="57"/>
      <c r="I147" s="58" t="str">
        <f>IFERROR(VLOOKUP(H147,Lists!B:C,2,FALSE),"")</f>
        <v/>
      </c>
      <c r="J147" s="56"/>
      <c r="K147" s="57"/>
      <c r="L147" s="79" t="str">
        <f>IFERROR(INDEX(Sheet1!$B$2:$B$29,MATCH('Claims Summary'!Y147,Sheet1!$A$2:$A$29,0)),"")</f>
        <v/>
      </c>
      <c r="M147" s="58" t="str">
        <f>IFERROR(VLOOKUP(Y147,'LTSS Rates'!A:B,2,FALSE),"")</f>
        <v/>
      </c>
      <c r="N147" s="56"/>
      <c r="O147" s="107">
        <f>IFERROR(INDEX('LTSS Rates'!$A$3:$E$31,MATCH(AA147,'LTSS Rates'!$A$3:$A$31,0),MATCH(AB147,'LTSS Rates'!$A$3:$E$3,0)),0)</f>
        <v>0</v>
      </c>
      <c r="P147" s="59">
        <f t="shared" si="12"/>
        <v>0</v>
      </c>
      <c r="Q147" s="203"/>
      <c r="R147" s="150"/>
      <c r="S147" s="153">
        <f t="shared" si="13"/>
        <v>0</v>
      </c>
      <c r="T147" s="225"/>
      <c r="U147" s="152"/>
      <c r="V147" s="206"/>
      <c r="W147" s="128"/>
      <c r="Y147" s="128" t="str">
        <f t="shared" si="14"/>
        <v/>
      </c>
      <c r="AA147" s="128" t="str">
        <f t="shared" si="15"/>
        <v/>
      </c>
      <c r="AB147" s="132" t="str">
        <f t="shared" si="16"/>
        <v xml:space="preserve"> Rate</v>
      </c>
      <c r="AJ147" s="49"/>
    </row>
    <row r="148" spans="2:36" ht="14.65" customHeight="1" x14ac:dyDescent="0.25">
      <c r="B148" s="60">
        <v>139</v>
      </c>
      <c r="C148" s="113"/>
      <c r="D148" s="56"/>
      <c r="E148" s="56"/>
      <c r="F148" s="113"/>
      <c r="G148" s="62"/>
      <c r="H148" s="57"/>
      <c r="I148" s="58" t="str">
        <f>IFERROR(VLOOKUP(H148,Lists!B:C,2,FALSE),"")</f>
        <v/>
      </c>
      <c r="J148" s="56"/>
      <c r="K148" s="57"/>
      <c r="L148" s="79" t="str">
        <f>IFERROR(INDEX(Sheet1!$B$2:$B$29,MATCH('Claims Summary'!Y148,Sheet1!$A$2:$A$29,0)),"")</f>
        <v/>
      </c>
      <c r="M148" s="58" t="str">
        <f>IFERROR(VLOOKUP(Y148,'LTSS Rates'!A:B,2,FALSE),"")</f>
        <v/>
      </c>
      <c r="N148" s="56"/>
      <c r="O148" s="107">
        <f>IFERROR(INDEX('LTSS Rates'!$A$3:$E$31,MATCH(AA148,'LTSS Rates'!$A$3:$A$31,0),MATCH(AB148,'LTSS Rates'!$A$3:$E$3,0)),0)</f>
        <v>0</v>
      </c>
      <c r="P148" s="59">
        <f t="shared" si="12"/>
        <v>0</v>
      </c>
      <c r="Q148" s="203"/>
      <c r="R148" s="150"/>
      <c r="S148" s="153">
        <f t="shared" si="13"/>
        <v>0</v>
      </c>
      <c r="T148" s="225"/>
      <c r="U148" s="152"/>
      <c r="V148" s="206"/>
      <c r="W148" s="128"/>
      <c r="Y148" s="128" t="str">
        <f t="shared" si="14"/>
        <v/>
      </c>
      <c r="AA148" s="128" t="str">
        <f t="shared" si="15"/>
        <v/>
      </c>
      <c r="AB148" s="132" t="str">
        <f t="shared" si="16"/>
        <v xml:space="preserve"> Rate</v>
      </c>
      <c r="AJ148" s="49"/>
    </row>
    <row r="149" spans="2:36" ht="14.65" customHeight="1" x14ac:dyDescent="0.25">
      <c r="B149" s="55">
        <v>140</v>
      </c>
      <c r="C149" s="113"/>
      <c r="D149" s="56"/>
      <c r="E149" s="56"/>
      <c r="F149" s="113"/>
      <c r="G149" s="62"/>
      <c r="H149" s="57"/>
      <c r="I149" s="58" t="str">
        <f>IFERROR(VLOOKUP(H149,Lists!B:C,2,FALSE),"")</f>
        <v/>
      </c>
      <c r="J149" s="56"/>
      <c r="K149" s="57"/>
      <c r="L149" s="79" t="str">
        <f>IFERROR(INDEX(Sheet1!$B$2:$B$29,MATCH('Claims Summary'!Y149,Sheet1!$A$2:$A$29,0)),"")</f>
        <v/>
      </c>
      <c r="M149" s="58" t="str">
        <f>IFERROR(VLOOKUP(Y149,'LTSS Rates'!A:B,2,FALSE),"")</f>
        <v/>
      </c>
      <c r="N149" s="56"/>
      <c r="O149" s="107">
        <f>IFERROR(INDEX('LTSS Rates'!$A$3:$E$31,MATCH(AA149,'LTSS Rates'!$A$3:$A$31,0),MATCH(AB149,'LTSS Rates'!$A$3:$E$3,0)),0)</f>
        <v>0</v>
      </c>
      <c r="P149" s="59">
        <f t="shared" si="12"/>
        <v>0</v>
      </c>
      <c r="Q149" s="203"/>
      <c r="R149" s="150"/>
      <c r="S149" s="153">
        <f t="shared" si="13"/>
        <v>0</v>
      </c>
      <c r="T149" s="225"/>
      <c r="U149" s="152"/>
      <c r="V149" s="206"/>
      <c r="W149" s="128"/>
      <c r="Y149" s="128" t="str">
        <f t="shared" si="14"/>
        <v/>
      </c>
      <c r="AA149" s="128" t="str">
        <f t="shared" si="15"/>
        <v/>
      </c>
      <c r="AB149" s="132" t="str">
        <f t="shared" si="16"/>
        <v xml:space="preserve"> Rate</v>
      </c>
      <c r="AJ149" s="49"/>
    </row>
    <row r="150" spans="2:36" ht="14.65" customHeight="1" x14ac:dyDescent="0.25">
      <c r="B150" s="60">
        <v>141</v>
      </c>
      <c r="C150" s="113"/>
      <c r="D150" s="56"/>
      <c r="E150" s="56"/>
      <c r="F150" s="113"/>
      <c r="G150" s="62"/>
      <c r="H150" s="57"/>
      <c r="I150" s="58" t="str">
        <f>IFERROR(VLOOKUP(H150,Lists!B:C,2,FALSE),"")</f>
        <v/>
      </c>
      <c r="J150" s="56"/>
      <c r="K150" s="57"/>
      <c r="L150" s="79" t="str">
        <f>IFERROR(INDEX(Sheet1!$B$2:$B$29,MATCH('Claims Summary'!Y150,Sheet1!$A$2:$A$29,0)),"")</f>
        <v/>
      </c>
      <c r="M150" s="58" t="str">
        <f>IFERROR(VLOOKUP(Y150,'LTSS Rates'!A:B,2,FALSE),"")</f>
        <v/>
      </c>
      <c r="N150" s="56"/>
      <c r="O150" s="107">
        <f>IFERROR(INDEX('LTSS Rates'!$A$3:$E$31,MATCH(AA150,'LTSS Rates'!$A$3:$A$31,0),MATCH(AB150,'LTSS Rates'!$A$3:$E$3,0)),0)</f>
        <v>0</v>
      </c>
      <c r="P150" s="59">
        <f t="shared" si="12"/>
        <v>0</v>
      </c>
      <c r="Q150" s="203"/>
      <c r="R150" s="150"/>
      <c r="S150" s="153">
        <f t="shared" si="13"/>
        <v>0</v>
      </c>
      <c r="T150" s="225"/>
      <c r="U150" s="152"/>
      <c r="V150" s="206"/>
      <c r="W150" s="128"/>
      <c r="Y150" s="128" t="str">
        <f t="shared" si="14"/>
        <v/>
      </c>
      <c r="AA150" s="128" t="str">
        <f t="shared" si="15"/>
        <v/>
      </c>
      <c r="AB150" s="132" t="str">
        <f t="shared" si="16"/>
        <v xml:space="preserve"> Rate</v>
      </c>
      <c r="AJ150" s="49"/>
    </row>
    <row r="151" spans="2:36" ht="14.65" customHeight="1" x14ac:dyDescent="0.25">
      <c r="B151" s="60">
        <v>142</v>
      </c>
      <c r="C151" s="113"/>
      <c r="D151" s="56"/>
      <c r="E151" s="56"/>
      <c r="F151" s="113"/>
      <c r="G151" s="62"/>
      <c r="H151" s="57"/>
      <c r="I151" s="58" t="str">
        <f>IFERROR(VLOOKUP(H151,Lists!B:C,2,FALSE),"")</f>
        <v/>
      </c>
      <c r="J151" s="56"/>
      <c r="K151" s="57"/>
      <c r="L151" s="79" t="str">
        <f>IFERROR(INDEX(Sheet1!$B$2:$B$29,MATCH('Claims Summary'!Y151,Sheet1!$A$2:$A$29,0)),"")</f>
        <v/>
      </c>
      <c r="M151" s="58" t="str">
        <f>IFERROR(VLOOKUP(Y151,'LTSS Rates'!A:B,2,FALSE),"")</f>
        <v/>
      </c>
      <c r="N151" s="56"/>
      <c r="O151" s="107">
        <f>IFERROR(INDEX('LTSS Rates'!$A$3:$E$31,MATCH(AA151,'LTSS Rates'!$A$3:$A$31,0),MATCH(AB151,'LTSS Rates'!$A$3:$E$3,0)),0)</f>
        <v>0</v>
      </c>
      <c r="P151" s="59">
        <f t="shared" si="12"/>
        <v>0</v>
      </c>
      <c r="Q151" s="203"/>
      <c r="R151" s="150"/>
      <c r="S151" s="153">
        <f t="shared" si="13"/>
        <v>0</v>
      </c>
      <c r="T151" s="225"/>
      <c r="U151" s="152"/>
      <c r="V151" s="206"/>
      <c r="W151" s="128"/>
      <c r="Y151" s="128" t="str">
        <f t="shared" si="14"/>
        <v/>
      </c>
      <c r="AA151" s="128" t="str">
        <f t="shared" si="15"/>
        <v/>
      </c>
      <c r="AB151" s="132" t="str">
        <f t="shared" si="16"/>
        <v xml:space="preserve"> Rate</v>
      </c>
      <c r="AJ151" s="49"/>
    </row>
    <row r="152" spans="2:36" ht="14.65" customHeight="1" x14ac:dyDescent="0.25">
      <c r="B152" s="60">
        <v>143</v>
      </c>
      <c r="C152" s="113"/>
      <c r="D152" s="56"/>
      <c r="E152" s="56"/>
      <c r="F152" s="113"/>
      <c r="G152" s="62"/>
      <c r="H152" s="57"/>
      <c r="I152" s="58" t="str">
        <f>IFERROR(VLOOKUP(H152,Lists!B:C,2,FALSE),"")</f>
        <v/>
      </c>
      <c r="J152" s="56"/>
      <c r="K152" s="57"/>
      <c r="L152" s="79" t="str">
        <f>IFERROR(INDEX(Sheet1!$B$2:$B$29,MATCH('Claims Summary'!Y152,Sheet1!$A$2:$A$29,0)),"")</f>
        <v/>
      </c>
      <c r="M152" s="58" t="str">
        <f>IFERROR(VLOOKUP(Y152,'LTSS Rates'!A:B,2,FALSE),"")</f>
        <v/>
      </c>
      <c r="N152" s="56"/>
      <c r="O152" s="107">
        <f>IFERROR(INDEX('LTSS Rates'!$A$3:$E$31,MATCH(AA152,'LTSS Rates'!$A$3:$A$31,0),MATCH(AB152,'LTSS Rates'!$A$3:$E$3,0)),0)</f>
        <v>0</v>
      </c>
      <c r="P152" s="59">
        <f t="shared" si="12"/>
        <v>0</v>
      </c>
      <c r="Q152" s="203"/>
      <c r="R152" s="150"/>
      <c r="S152" s="153">
        <f t="shared" si="13"/>
        <v>0</v>
      </c>
      <c r="T152" s="225"/>
      <c r="U152" s="152"/>
      <c r="V152" s="206"/>
      <c r="W152" s="128"/>
      <c r="Y152" s="128" t="str">
        <f t="shared" si="14"/>
        <v/>
      </c>
      <c r="AA152" s="128" t="str">
        <f t="shared" si="15"/>
        <v/>
      </c>
      <c r="AB152" s="132" t="str">
        <f t="shared" si="16"/>
        <v xml:space="preserve"> Rate</v>
      </c>
      <c r="AJ152" s="49"/>
    </row>
    <row r="153" spans="2:36" ht="14.65" customHeight="1" x14ac:dyDescent="0.25">
      <c r="B153" s="55">
        <v>144</v>
      </c>
      <c r="C153" s="113"/>
      <c r="D153" s="56"/>
      <c r="E153" s="56"/>
      <c r="F153" s="113"/>
      <c r="G153" s="62"/>
      <c r="H153" s="57"/>
      <c r="I153" s="58" t="str">
        <f>IFERROR(VLOOKUP(H153,Lists!B:C,2,FALSE),"")</f>
        <v/>
      </c>
      <c r="J153" s="56"/>
      <c r="K153" s="57"/>
      <c r="L153" s="79" t="str">
        <f>IFERROR(INDEX(Sheet1!$B$2:$B$29,MATCH('Claims Summary'!Y153,Sheet1!$A$2:$A$29,0)),"")</f>
        <v/>
      </c>
      <c r="M153" s="58" t="str">
        <f>IFERROR(VLOOKUP(Y153,'LTSS Rates'!A:B,2,FALSE),"")</f>
        <v/>
      </c>
      <c r="N153" s="56"/>
      <c r="O153" s="107">
        <f>IFERROR(INDEX('LTSS Rates'!$A$3:$E$31,MATCH(AA153,'LTSS Rates'!$A$3:$A$31,0),MATCH(AB153,'LTSS Rates'!$A$3:$E$3,0)),0)</f>
        <v>0</v>
      </c>
      <c r="P153" s="59">
        <f t="shared" si="12"/>
        <v>0</v>
      </c>
      <c r="Q153" s="203"/>
      <c r="R153" s="150"/>
      <c r="S153" s="153">
        <f t="shared" si="13"/>
        <v>0</v>
      </c>
      <c r="T153" s="225"/>
      <c r="U153" s="152"/>
      <c r="V153" s="206"/>
      <c r="W153" s="128"/>
      <c r="Y153" s="128" t="str">
        <f t="shared" si="14"/>
        <v/>
      </c>
      <c r="AA153" s="128" t="str">
        <f t="shared" si="15"/>
        <v/>
      </c>
      <c r="AB153" s="132" t="str">
        <f t="shared" si="16"/>
        <v xml:space="preserve"> Rate</v>
      </c>
      <c r="AJ153" s="49"/>
    </row>
    <row r="154" spans="2:36" ht="14.65" customHeight="1" x14ac:dyDescent="0.25">
      <c r="B154" s="60">
        <v>145</v>
      </c>
      <c r="C154" s="113"/>
      <c r="D154" s="56"/>
      <c r="E154" s="56"/>
      <c r="F154" s="113"/>
      <c r="G154" s="62"/>
      <c r="H154" s="57"/>
      <c r="I154" s="58" t="str">
        <f>IFERROR(VLOOKUP(H154,Lists!B:C,2,FALSE),"")</f>
        <v/>
      </c>
      <c r="J154" s="56"/>
      <c r="K154" s="57"/>
      <c r="L154" s="79" t="str">
        <f>IFERROR(INDEX(Sheet1!$B$2:$B$29,MATCH('Claims Summary'!Y154,Sheet1!$A$2:$A$29,0)),"")</f>
        <v/>
      </c>
      <c r="M154" s="58" t="str">
        <f>IFERROR(VLOOKUP(Y154,'LTSS Rates'!A:B,2,FALSE),"")</f>
        <v/>
      </c>
      <c r="N154" s="56"/>
      <c r="O154" s="107">
        <f>IFERROR(INDEX('LTSS Rates'!$A$3:$E$31,MATCH(AA154,'LTSS Rates'!$A$3:$A$31,0),MATCH(AB154,'LTSS Rates'!$A$3:$E$3,0)),0)</f>
        <v>0</v>
      </c>
      <c r="P154" s="59">
        <f t="shared" si="12"/>
        <v>0</v>
      </c>
      <c r="Q154" s="203"/>
      <c r="R154" s="150"/>
      <c r="S154" s="153">
        <f t="shared" si="13"/>
        <v>0</v>
      </c>
      <c r="T154" s="225"/>
      <c r="U154" s="152"/>
      <c r="V154" s="206"/>
      <c r="W154" s="128"/>
      <c r="Y154" s="128" t="str">
        <f t="shared" si="14"/>
        <v/>
      </c>
      <c r="AA154" s="128" t="str">
        <f t="shared" si="15"/>
        <v/>
      </c>
      <c r="AB154" s="132" t="str">
        <f t="shared" si="16"/>
        <v xml:space="preserve"> Rate</v>
      </c>
      <c r="AJ154" s="49"/>
    </row>
    <row r="155" spans="2:36" ht="14.65" customHeight="1" x14ac:dyDescent="0.25">
      <c r="B155" s="60">
        <v>146</v>
      </c>
      <c r="C155" s="113"/>
      <c r="D155" s="56"/>
      <c r="E155" s="56"/>
      <c r="F155" s="113"/>
      <c r="G155" s="62"/>
      <c r="H155" s="57"/>
      <c r="I155" s="58" t="str">
        <f>IFERROR(VLOOKUP(H155,Lists!B:C,2,FALSE),"")</f>
        <v/>
      </c>
      <c r="J155" s="56"/>
      <c r="K155" s="57"/>
      <c r="L155" s="79" t="str">
        <f>IFERROR(INDEX(Sheet1!$B$2:$B$29,MATCH('Claims Summary'!Y155,Sheet1!$A$2:$A$29,0)),"")</f>
        <v/>
      </c>
      <c r="M155" s="58" t="str">
        <f>IFERROR(VLOOKUP(Y155,'LTSS Rates'!A:B,2,FALSE),"")</f>
        <v/>
      </c>
      <c r="N155" s="56"/>
      <c r="O155" s="107">
        <f>IFERROR(INDEX('LTSS Rates'!$A$3:$E$31,MATCH(AA155,'LTSS Rates'!$A$3:$A$31,0),MATCH(AB155,'LTSS Rates'!$A$3:$E$3,0)),0)</f>
        <v>0</v>
      </c>
      <c r="P155" s="59">
        <f t="shared" si="12"/>
        <v>0</v>
      </c>
      <c r="Q155" s="203"/>
      <c r="R155" s="150"/>
      <c r="S155" s="153">
        <f t="shared" si="13"/>
        <v>0</v>
      </c>
      <c r="T155" s="225"/>
      <c r="U155" s="152"/>
      <c r="V155" s="206"/>
      <c r="W155" s="128"/>
      <c r="Y155" s="128" t="str">
        <f t="shared" si="14"/>
        <v/>
      </c>
      <c r="AA155" s="128" t="str">
        <f t="shared" si="15"/>
        <v/>
      </c>
      <c r="AB155" s="132" t="str">
        <f t="shared" si="16"/>
        <v xml:space="preserve"> Rate</v>
      </c>
      <c r="AJ155" s="49"/>
    </row>
    <row r="156" spans="2:36" ht="14.65" customHeight="1" x14ac:dyDescent="0.25">
      <c r="B156" s="60">
        <v>147</v>
      </c>
      <c r="C156" s="113"/>
      <c r="D156" s="56"/>
      <c r="E156" s="56"/>
      <c r="F156" s="113"/>
      <c r="G156" s="62"/>
      <c r="H156" s="57"/>
      <c r="I156" s="58" t="str">
        <f>IFERROR(VLOOKUP(H156,Lists!B:C,2,FALSE),"")</f>
        <v/>
      </c>
      <c r="J156" s="56"/>
      <c r="K156" s="57"/>
      <c r="L156" s="79" t="str">
        <f>IFERROR(INDEX(Sheet1!$B$2:$B$29,MATCH('Claims Summary'!Y156,Sheet1!$A$2:$A$29,0)),"")</f>
        <v/>
      </c>
      <c r="M156" s="58" t="str">
        <f>IFERROR(VLOOKUP(Y156,'LTSS Rates'!A:B,2,FALSE),"")</f>
        <v/>
      </c>
      <c r="N156" s="56"/>
      <c r="O156" s="107">
        <f>IFERROR(INDEX('LTSS Rates'!$A$3:$E$31,MATCH(AA156,'LTSS Rates'!$A$3:$A$31,0),MATCH(AB156,'LTSS Rates'!$A$3:$E$3,0)),0)</f>
        <v>0</v>
      </c>
      <c r="P156" s="59">
        <f t="shared" si="12"/>
        <v>0</v>
      </c>
      <c r="Q156" s="203"/>
      <c r="R156" s="150"/>
      <c r="S156" s="153">
        <f t="shared" si="13"/>
        <v>0</v>
      </c>
      <c r="T156" s="225"/>
      <c r="U156" s="152"/>
      <c r="V156" s="206"/>
      <c r="W156" s="128"/>
      <c r="Y156" s="128" t="str">
        <f t="shared" si="14"/>
        <v/>
      </c>
      <c r="AA156" s="128" t="str">
        <f t="shared" si="15"/>
        <v/>
      </c>
      <c r="AB156" s="132" t="str">
        <f t="shared" si="16"/>
        <v xml:space="preserve"> Rate</v>
      </c>
      <c r="AJ156" s="49"/>
    </row>
    <row r="157" spans="2:36" ht="14.65" customHeight="1" x14ac:dyDescent="0.25">
      <c r="B157" s="55">
        <v>148</v>
      </c>
      <c r="C157" s="113"/>
      <c r="D157" s="56"/>
      <c r="E157" s="56"/>
      <c r="F157" s="113"/>
      <c r="G157" s="62"/>
      <c r="H157" s="57"/>
      <c r="I157" s="58" t="str">
        <f>IFERROR(VLOOKUP(H157,Lists!B:C,2,FALSE),"")</f>
        <v/>
      </c>
      <c r="J157" s="56"/>
      <c r="K157" s="57"/>
      <c r="L157" s="79" t="str">
        <f>IFERROR(INDEX(Sheet1!$B$2:$B$29,MATCH('Claims Summary'!Y157,Sheet1!$A$2:$A$29,0)),"")</f>
        <v/>
      </c>
      <c r="M157" s="58" t="str">
        <f>IFERROR(VLOOKUP(Y157,'LTSS Rates'!A:B,2,FALSE),"")</f>
        <v/>
      </c>
      <c r="N157" s="56"/>
      <c r="O157" s="107">
        <f>IFERROR(INDEX('LTSS Rates'!$A$3:$E$31,MATCH(AA157,'LTSS Rates'!$A$3:$A$31,0),MATCH(AB157,'LTSS Rates'!$A$3:$E$3,0)),0)</f>
        <v>0</v>
      </c>
      <c r="P157" s="59">
        <f t="shared" si="12"/>
        <v>0</v>
      </c>
      <c r="Q157" s="203"/>
      <c r="R157" s="150"/>
      <c r="S157" s="153">
        <f t="shared" si="13"/>
        <v>0</v>
      </c>
      <c r="T157" s="225"/>
      <c r="U157" s="152"/>
      <c r="V157" s="206"/>
      <c r="W157" s="128"/>
      <c r="Y157" s="128" t="str">
        <f t="shared" si="14"/>
        <v/>
      </c>
      <c r="AA157" s="128" t="str">
        <f t="shared" si="15"/>
        <v/>
      </c>
      <c r="AB157" s="132" t="str">
        <f t="shared" si="16"/>
        <v xml:space="preserve"> Rate</v>
      </c>
      <c r="AJ157" s="49"/>
    </row>
    <row r="158" spans="2:36" ht="14.65" customHeight="1" x14ac:dyDescent="0.25">
      <c r="B158" s="60">
        <v>149</v>
      </c>
      <c r="C158" s="113"/>
      <c r="D158" s="56"/>
      <c r="E158" s="56"/>
      <c r="F158" s="113"/>
      <c r="G158" s="62"/>
      <c r="H158" s="57"/>
      <c r="I158" s="58" t="str">
        <f>IFERROR(VLOOKUP(H158,Lists!B:C,2,FALSE),"")</f>
        <v/>
      </c>
      <c r="J158" s="56"/>
      <c r="K158" s="57"/>
      <c r="L158" s="79" t="str">
        <f>IFERROR(INDEX(Sheet1!$B$2:$B$29,MATCH('Claims Summary'!Y158,Sheet1!$A$2:$A$29,0)),"")</f>
        <v/>
      </c>
      <c r="M158" s="58" t="str">
        <f>IFERROR(VLOOKUP(Y158,'LTSS Rates'!A:B,2,FALSE),"")</f>
        <v/>
      </c>
      <c r="N158" s="56"/>
      <c r="O158" s="107">
        <f>IFERROR(INDEX('LTSS Rates'!$A$3:$E$31,MATCH(AA158,'LTSS Rates'!$A$3:$A$31,0),MATCH(AB158,'LTSS Rates'!$A$3:$E$3,0)),0)</f>
        <v>0</v>
      </c>
      <c r="P158" s="59">
        <f t="shared" si="12"/>
        <v>0</v>
      </c>
      <c r="Q158" s="203"/>
      <c r="R158" s="150"/>
      <c r="S158" s="153">
        <f t="shared" si="13"/>
        <v>0</v>
      </c>
      <c r="T158" s="225"/>
      <c r="U158" s="152"/>
      <c r="V158" s="206"/>
      <c r="W158" s="128"/>
      <c r="Y158" s="128" t="str">
        <f t="shared" si="14"/>
        <v/>
      </c>
      <c r="AA158" s="128" t="str">
        <f t="shared" si="15"/>
        <v/>
      </c>
      <c r="AB158" s="132" t="str">
        <f t="shared" si="16"/>
        <v xml:space="preserve"> Rate</v>
      </c>
      <c r="AJ158" s="49"/>
    </row>
    <row r="159" spans="2:36" ht="14.65" customHeight="1" x14ac:dyDescent="0.25">
      <c r="B159" s="60">
        <v>150</v>
      </c>
      <c r="C159" s="113"/>
      <c r="D159" s="56"/>
      <c r="E159" s="56"/>
      <c r="F159" s="113"/>
      <c r="G159" s="62"/>
      <c r="H159" s="57"/>
      <c r="I159" s="58" t="str">
        <f>IFERROR(VLOOKUP(H159,Lists!B:C,2,FALSE),"")</f>
        <v/>
      </c>
      <c r="J159" s="56"/>
      <c r="K159" s="57"/>
      <c r="L159" s="79" t="str">
        <f>IFERROR(INDEX(Sheet1!$B$2:$B$29,MATCH('Claims Summary'!Y159,Sheet1!$A$2:$A$29,0)),"")</f>
        <v/>
      </c>
      <c r="M159" s="58" t="str">
        <f>IFERROR(VLOOKUP(Y159,'LTSS Rates'!A:B,2,FALSE),"")</f>
        <v/>
      </c>
      <c r="N159" s="56"/>
      <c r="O159" s="107">
        <f>IFERROR(INDEX('LTSS Rates'!$A$3:$E$31,MATCH(AA159,'LTSS Rates'!$A$3:$A$31,0),MATCH(AB159,'LTSS Rates'!$A$3:$E$3,0)),0)</f>
        <v>0</v>
      </c>
      <c r="P159" s="59">
        <f t="shared" si="12"/>
        <v>0</v>
      </c>
      <c r="Q159" s="203"/>
      <c r="R159" s="150"/>
      <c r="S159" s="153">
        <f t="shared" si="13"/>
        <v>0</v>
      </c>
      <c r="T159" s="225"/>
      <c r="U159" s="152"/>
      <c r="V159" s="206"/>
      <c r="W159" s="128"/>
      <c r="Y159" s="128" t="str">
        <f t="shared" si="14"/>
        <v/>
      </c>
      <c r="AA159" s="128" t="str">
        <f t="shared" si="15"/>
        <v/>
      </c>
      <c r="AB159" s="132" t="str">
        <f t="shared" si="16"/>
        <v xml:space="preserve"> Rate</v>
      </c>
      <c r="AJ159" s="49"/>
    </row>
    <row r="160" spans="2:36" ht="14.65" customHeight="1" x14ac:dyDescent="0.25">
      <c r="B160" s="60">
        <v>151</v>
      </c>
      <c r="C160" s="113"/>
      <c r="D160" s="56"/>
      <c r="E160" s="56"/>
      <c r="F160" s="113"/>
      <c r="G160" s="62"/>
      <c r="H160" s="57"/>
      <c r="I160" s="58" t="str">
        <f>IFERROR(VLOOKUP(H160,Lists!B:C,2,FALSE),"")</f>
        <v/>
      </c>
      <c r="J160" s="56"/>
      <c r="K160" s="57"/>
      <c r="L160" s="79" t="str">
        <f>IFERROR(INDEX(Sheet1!$B$2:$B$29,MATCH('Claims Summary'!Y160,Sheet1!$A$2:$A$29,0)),"")</f>
        <v/>
      </c>
      <c r="M160" s="58" t="str">
        <f>IFERROR(VLOOKUP(Y160,'LTSS Rates'!A:B,2,FALSE),"")</f>
        <v/>
      </c>
      <c r="N160" s="56"/>
      <c r="O160" s="107">
        <f>IFERROR(INDEX('LTSS Rates'!$A$3:$E$31,MATCH(AA160,'LTSS Rates'!$A$3:$A$31,0),MATCH(AB160,'LTSS Rates'!$A$3:$E$3,0)),0)</f>
        <v>0</v>
      </c>
      <c r="P160" s="59">
        <f t="shared" si="12"/>
        <v>0</v>
      </c>
      <c r="Q160" s="203"/>
      <c r="R160" s="150"/>
      <c r="S160" s="153">
        <f t="shared" si="13"/>
        <v>0</v>
      </c>
      <c r="T160" s="225"/>
      <c r="U160" s="152"/>
      <c r="V160" s="206"/>
      <c r="W160" s="128"/>
      <c r="Y160" s="128" t="str">
        <f t="shared" si="14"/>
        <v/>
      </c>
      <c r="AA160" s="128" t="str">
        <f t="shared" si="15"/>
        <v/>
      </c>
      <c r="AB160" s="132" t="str">
        <f t="shared" si="16"/>
        <v xml:space="preserve"> Rate</v>
      </c>
      <c r="AJ160" s="49"/>
    </row>
    <row r="161" spans="2:36" ht="14.65" customHeight="1" x14ac:dyDescent="0.25">
      <c r="B161" s="55">
        <v>152</v>
      </c>
      <c r="C161" s="113"/>
      <c r="D161" s="56"/>
      <c r="E161" s="56"/>
      <c r="F161" s="113"/>
      <c r="G161" s="62"/>
      <c r="H161" s="57"/>
      <c r="I161" s="58" t="str">
        <f>IFERROR(VLOOKUP(H161,Lists!B:C,2,FALSE),"")</f>
        <v/>
      </c>
      <c r="J161" s="56"/>
      <c r="K161" s="57"/>
      <c r="L161" s="79" t="str">
        <f>IFERROR(INDEX(Sheet1!$B$2:$B$29,MATCH('Claims Summary'!Y161,Sheet1!$A$2:$A$29,0)),"")</f>
        <v/>
      </c>
      <c r="M161" s="58" t="str">
        <f>IFERROR(VLOOKUP(Y161,'LTSS Rates'!A:B,2,FALSE),"")</f>
        <v/>
      </c>
      <c r="N161" s="56"/>
      <c r="O161" s="107">
        <f>IFERROR(INDEX('LTSS Rates'!$A$3:$E$31,MATCH(AA161,'LTSS Rates'!$A$3:$A$31,0),MATCH(AB161,'LTSS Rates'!$A$3:$E$3,0)),0)</f>
        <v>0</v>
      </c>
      <c r="P161" s="59">
        <f t="shared" si="12"/>
        <v>0</v>
      </c>
      <c r="Q161" s="203"/>
      <c r="R161" s="150"/>
      <c r="S161" s="153">
        <f t="shared" si="13"/>
        <v>0</v>
      </c>
      <c r="T161" s="225"/>
      <c r="U161" s="152"/>
      <c r="V161" s="206"/>
      <c r="W161" s="128"/>
      <c r="Y161" s="128" t="str">
        <f t="shared" si="14"/>
        <v/>
      </c>
      <c r="AA161" s="128" t="str">
        <f t="shared" si="15"/>
        <v/>
      </c>
      <c r="AB161" s="132" t="str">
        <f t="shared" si="16"/>
        <v xml:space="preserve"> Rate</v>
      </c>
      <c r="AJ161" s="49"/>
    </row>
    <row r="162" spans="2:36" ht="14.65" customHeight="1" x14ac:dyDescent="0.25">
      <c r="B162" s="60">
        <v>153</v>
      </c>
      <c r="C162" s="113"/>
      <c r="D162" s="56"/>
      <c r="E162" s="56"/>
      <c r="F162" s="113"/>
      <c r="G162" s="62"/>
      <c r="H162" s="57"/>
      <c r="I162" s="58" t="str">
        <f>IFERROR(VLOOKUP(H162,Lists!B:C,2,FALSE),"")</f>
        <v/>
      </c>
      <c r="J162" s="56"/>
      <c r="K162" s="57"/>
      <c r="L162" s="79" t="str">
        <f>IFERROR(INDEX(Sheet1!$B$2:$B$29,MATCH('Claims Summary'!Y162,Sheet1!$A$2:$A$29,0)),"")</f>
        <v/>
      </c>
      <c r="M162" s="58" t="str">
        <f>IFERROR(VLOOKUP(Y162,'LTSS Rates'!A:B,2,FALSE),"")</f>
        <v/>
      </c>
      <c r="N162" s="56"/>
      <c r="O162" s="107">
        <f>IFERROR(INDEX('LTSS Rates'!$A$3:$E$31,MATCH(AA162,'LTSS Rates'!$A$3:$A$31,0),MATCH(AB162,'LTSS Rates'!$A$3:$E$3,0)),0)</f>
        <v>0</v>
      </c>
      <c r="P162" s="59">
        <f t="shared" si="12"/>
        <v>0</v>
      </c>
      <c r="Q162" s="203"/>
      <c r="R162" s="150"/>
      <c r="S162" s="153">
        <f t="shared" si="13"/>
        <v>0</v>
      </c>
      <c r="T162" s="225"/>
      <c r="U162" s="152"/>
      <c r="V162" s="206"/>
      <c r="W162" s="128"/>
      <c r="Y162" s="128" t="str">
        <f t="shared" si="14"/>
        <v/>
      </c>
      <c r="AA162" s="128" t="str">
        <f t="shared" si="15"/>
        <v/>
      </c>
      <c r="AB162" s="132" t="str">
        <f t="shared" si="16"/>
        <v xml:space="preserve"> Rate</v>
      </c>
      <c r="AJ162" s="49"/>
    </row>
    <row r="163" spans="2:36" ht="14.65" customHeight="1" x14ac:dyDescent="0.25">
      <c r="B163" s="60">
        <v>154</v>
      </c>
      <c r="C163" s="113"/>
      <c r="D163" s="56"/>
      <c r="E163" s="56"/>
      <c r="F163" s="113"/>
      <c r="G163" s="62"/>
      <c r="H163" s="57"/>
      <c r="I163" s="58" t="str">
        <f>IFERROR(VLOOKUP(H163,Lists!B:C,2,FALSE),"")</f>
        <v/>
      </c>
      <c r="J163" s="56"/>
      <c r="K163" s="57"/>
      <c r="L163" s="79" t="str">
        <f>IFERROR(INDEX(Sheet1!$B$2:$B$29,MATCH('Claims Summary'!Y163,Sheet1!$A$2:$A$29,0)),"")</f>
        <v/>
      </c>
      <c r="M163" s="58" t="str">
        <f>IFERROR(VLOOKUP(Y163,'LTSS Rates'!A:B,2,FALSE),"")</f>
        <v/>
      </c>
      <c r="N163" s="56"/>
      <c r="O163" s="107">
        <f>IFERROR(INDEX('LTSS Rates'!$A$3:$E$31,MATCH(AA163,'LTSS Rates'!$A$3:$A$31,0),MATCH(AB163,'LTSS Rates'!$A$3:$E$3,0)),0)</f>
        <v>0</v>
      </c>
      <c r="P163" s="59">
        <f t="shared" si="12"/>
        <v>0</v>
      </c>
      <c r="Q163" s="203"/>
      <c r="R163" s="150"/>
      <c r="S163" s="153">
        <f t="shared" si="13"/>
        <v>0</v>
      </c>
      <c r="T163" s="225"/>
      <c r="U163" s="152"/>
      <c r="V163" s="206"/>
      <c r="W163" s="128"/>
      <c r="Y163" s="128" t="str">
        <f t="shared" si="14"/>
        <v/>
      </c>
      <c r="AA163" s="128" t="str">
        <f t="shared" si="15"/>
        <v/>
      </c>
      <c r="AB163" s="132" t="str">
        <f t="shared" si="16"/>
        <v xml:space="preserve"> Rate</v>
      </c>
      <c r="AJ163" s="49"/>
    </row>
    <row r="164" spans="2:36" ht="14.65" customHeight="1" x14ac:dyDescent="0.25">
      <c r="B164" s="60">
        <v>155</v>
      </c>
      <c r="C164" s="113"/>
      <c r="D164" s="56"/>
      <c r="E164" s="56"/>
      <c r="F164" s="113"/>
      <c r="G164" s="62"/>
      <c r="H164" s="57"/>
      <c r="I164" s="58" t="str">
        <f>IFERROR(VLOOKUP(H164,Lists!B:C,2,FALSE),"")</f>
        <v/>
      </c>
      <c r="J164" s="56"/>
      <c r="K164" s="57"/>
      <c r="L164" s="79" t="str">
        <f>IFERROR(INDEX(Sheet1!$B$2:$B$29,MATCH('Claims Summary'!Y164,Sheet1!$A$2:$A$29,0)),"")</f>
        <v/>
      </c>
      <c r="M164" s="58" t="str">
        <f>IFERROR(VLOOKUP(Y164,'LTSS Rates'!A:B,2,FALSE),"")</f>
        <v/>
      </c>
      <c r="N164" s="56"/>
      <c r="O164" s="107">
        <f>IFERROR(INDEX('LTSS Rates'!$A$3:$E$31,MATCH(AA164,'LTSS Rates'!$A$3:$A$31,0),MATCH(AB164,'LTSS Rates'!$A$3:$E$3,0)),0)</f>
        <v>0</v>
      </c>
      <c r="P164" s="59">
        <f t="shared" si="12"/>
        <v>0</v>
      </c>
      <c r="Q164" s="203"/>
      <c r="R164" s="150"/>
      <c r="S164" s="153">
        <f t="shared" si="13"/>
        <v>0</v>
      </c>
      <c r="T164" s="225"/>
      <c r="U164" s="152"/>
      <c r="V164" s="206"/>
      <c r="W164" s="128"/>
      <c r="Y164" s="128" t="str">
        <f t="shared" si="14"/>
        <v/>
      </c>
      <c r="AA164" s="128" t="str">
        <f t="shared" si="15"/>
        <v/>
      </c>
      <c r="AB164" s="132" t="str">
        <f t="shared" si="16"/>
        <v xml:space="preserve"> Rate</v>
      </c>
      <c r="AJ164" s="49"/>
    </row>
    <row r="165" spans="2:36" ht="14.65" customHeight="1" x14ac:dyDescent="0.25">
      <c r="B165" s="55">
        <v>156</v>
      </c>
      <c r="C165" s="113"/>
      <c r="D165" s="56"/>
      <c r="E165" s="56"/>
      <c r="F165" s="113"/>
      <c r="G165" s="62"/>
      <c r="H165" s="57"/>
      <c r="I165" s="58" t="str">
        <f>IFERROR(VLOOKUP(H165,Lists!B:C,2,FALSE),"")</f>
        <v/>
      </c>
      <c r="J165" s="56"/>
      <c r="K165" s="57"/>
      <c r="L165" s="79" t="str">
        <f>IFERROR(INDEX(Sheet1!$B$2:$B$29,MATCH('Claims Summary'!Y165,Sheet1!$A$2:$A$29,0)),"")</f>
        <v/>
      </c>
      <c r="M165" s="58" t="str">
        <f>IFERROR(VLOOKUP(Y165,'LTSS Rates'!A:B,2,FALSE),"")</f>
        <v/>
      </c>
      <c r="N165" s="56"/>
      <c r="O165" s="107">
        <f>IFERROR(INDEX('LTSS Rates'!$A$3:$E$31,MATCH(AA165,'LTSS Rates'!$A$3:$A$31,0),MATCH(AB165,'LTSS Rates'!$A$3:$E$3,0)),0)</f>
        <v>0</v>
      </c>
      <c r="P165" s="59">
        <f t="shared" si="12"/>
        <v>0</v>
      </c>
      <c r="Q165" s="203"/>
      <c r="R165" s="150"/>
      <c r="S165" s="153">
        <f t="shared" si="13"/>
        <v>0</v>
      </c>
      <c r="T165" s="225"/>
      <c r="U165" s="152"/>
      <c r="V165" s="206"/>
      <c r="W165" s="128"/>
      <c r="Y165" s="128" t="str">
        <f t="shared" si="14"/>
        <v/>
      </c>
      <c r="AA165" s="128" t="str">
        <f t="shared" si="15"/>
        <v/>
      </c>
      <c r="AB165" s="132" t="str">
        <f t="shared" si="16"/>
        <v xml:space="preserve"> Rate</v>
      </c>
      <c r="AJ165" s="49"/>
    </row>
    <row r="166" spans="2:36" ht="14.65" customHeight="1" x14ac:dyDescent="0.25">
      <c r="B166" s="60">
        <v>157</v>
      </c>
      <c r="C166" s="113"/>
      <c r="D166" s="56"/>
      <c r="E166" s="56"/>
      <c r="F166" s="113"/>
      <c r="G166" s="62"/>
      <c r="H166" s="57"/>
      <c r="I166" s="58" t="str">
        <f>IFERROR(VLOOKUP(H166,Lists!B:C,2,FALSE),"")</f>
        <v/>
      </c>
      <c r="J166" s="56"/>
      <c r="K166" s="57"/>
      <c r="L166" s="79" t="str">
        <f>IFERROR(INDEX(Sheet1!$B$2:$B$29,MATCH('Claims Summary'!Y166,Sheet1!$A$2:$A$29,0)),"")</f>
        <v/>
      </c>
      <c r="M166" s="58" t="str">
        <f>IFERROR(VLOOKUP(Y166,'LTSS Rates'!A:B,2,FALSE),"")</f>
        <v/>
      </c>
      <c r="N166" s="56"/>
      <c r="O166" s="107">
        <f>IFERROR(INDEX('LTSS Rates'!$A$3:$E$31,MATCH(AA166,'LTSS Rates'!$A$3:$A$31,0),MATCH(AB166,'LTSS Rates'!$A$3:$E$3,0)),0)</f>
        <v>0</v>
      </c>
      <c r="P166" s="59">
        <f t="shared" si="12"/>
        <v>0</v>
      </c>
      <c r="Q166" s="203"/>
      <c r="R166" s="150"/>
      <c r="S166" s="153">
        <f t="shared" si="13"/>
        <v>0</v>
      </c>
      <c r="T166" s="225"/>
      <c r="U166" s="152"/>
      <c r="V166" s="206"/>
      <c r="W166" s="128"/>
      <c r="Y166" s="128" t="str">
        <f t="shared" si="14"/>
        <v/>
      </c>
      <c r="AA166" s="128" t="str">
        <f t="shared" si="15"/>
        <v/>
      </c>
      <c r="AB166" s="132" t="str">
        <f t="shared" si="16"/>
        <v xml:space="preserve"> Rate</v>
      </c>
      <c r="AJ166" s="49"/>
    </row>
    <row r="167" spans="2:36" ht="14.65" customHeight="1" x14ac:dyDescent="0.25">
      <c r="B167" s="60">
        <v>158</v>
      </c>
      <c r="C167" s="113"/>
      <c r="D167" s="56"/>
      <c r="E167" s="56"/>
      <c r="F167" s="113"/>
      <c r="G167" s="62"/>
      <c r="H167" s="57"/>
      <c r="I167" s="58" t="str">
        <f>IFERROR(VLOOKUP(H167,Lists!B:C,2,FALSE),"")</f>
        <v/>
      </c>
      <c r="J167" s="56"/>
      <c r="K167" s="57"/>
      <c r="L167" s="79" t="str">
        <f>IFERROR(INDEX(Sheet1!$B$2:$B$29,MATCH('Claims Summary'!Y167,Sheet1!$A$2:$A$29,0)),"")</f>
        <v/>
      </c>
      <c r="M167" s="58" t="str">
        <f>IFERROR(VLOOKUP(Y167,'LTSS Rates'!A:B,2,FALSE),"")</f>
        <v/>
      </c>
      <c r="N167" s="56"/>
      <c r="O167" s="107">
        <f>IFERROR(INDEX('LTSS Rates'!$A$3:$E$31,MATCH(AA167,'LTSS Rates'!$A$3:$A$31,0),MATCH(AB167,'LTSS Rates'!$A$3:$E$3,0)),0)</f>
        <v>0</v>
      </c>
      <c r="P167" s="59">
        <f t="shared" si="12"/>
        <v>0</v>
      </c>
      <c r="Q167" s="203"/>
      <c r="R167" s="150"/>
      <c r="S167" s="153">
        <f t="shared" si="13"/>
        <v>0</v>
      </c>
      <c r="T167" s="225"/>
      <c r="U167" s="152"/>
      <c r="V167" s="206"/>
      <c r="W167" s="128"/>
      <c r="Y167" s="128" t="str">
        <f t="shared" si="14"/>
        <v/>
      </c>
      <c r="AA167" s="128" t="str">
        <f t="shared" si="15"/>
        <v/>
      </c>
      <c r="AB167" s="132" t="str">
        <f t="shared" si="16"/>
        <v xml:space="preserve"> Rate</v>
      </c>
      <c r="AJ167" s="49"/>
    </row>
    <row r="168" spans="2:36" ht="14.65" customHeight="1" x14ac:dyDescent="0.25">
      <c r="B168" s="60">
        <v>159</v>
      </c>
      <c r="C168" s="113"/>
      <c r="D168" s="56"/>
      <c r="E168" s="56"/>
      <c r="F168" s="113"/>
      <c r="G168" s="62"/>
      <c r="H168" s="57"/>
      <c r="I168" s="58" t="str">
        <f>IFERROR(VLOOKUP(H168,Lists!B:C,2,FALSE),"")</f>
        <v/>
      </c>
      <c r="J168" s="56"/>
      <c r="K168" s="57"/>
      <c r="L168" s="79" t="str">
        <f>IFERROR(INDEX(Sheet1!$B$2:$B$29,MATCH('Claims Summary'!Y168,Sheet1!$A$2:$A$29,0)),"")</f>
        <v/>
      </c>
      <c r="M168" s="58" t="str">
        <f>IFERROR(VLOOKUP(Y168,'LTSS Rates'!A:B,2,FALSE),"")</f>
        <v/>
      </c>
      <c r="N168" s="56"/>
      <c r="O168" s="107">
        <f>IFERROR(INDEX('LTSS Rates'!$A$3:$E$31,MATCH(AA168,'LTSS Rates'!$A$3:$A$31,0),MATCH(AB168,'LTSS Rates'!$A$3:$E$3,0)),0)</f>
        <v>0</v>
      </c>
      <c r="P168" s="59">
        <f t="shared" si="12"/>
        <v>0</v>
      </c>
      <c r="Q168" s="203"/>
      <c r="R168" s="150"/>
      <c r="S168" s="153">
        <f t="shared" si="13"/>
        <v>0</v>
      </c>
      <c r="T168" s="225"/>
      <c r="U168" s="152"/>
      <c r="V168" s="206"/>
      <c r="W168" s="128"/>
      <c r="Y168" s="128" t="str">
        <f t="shared" si="14"/>
        <v/>
      </c>
      <c r="AA168" s="128" t="str">
        <f t="shared" si="15"/>
        <v/>
      </c>
      <c r="AB168" s="132" t="str">
        <f t="shared" si="16"/>
        <v xml:space="preserve"> Rate</v>
      </c>
      <c r="AJ168" s="49"/>
    </row>
    <row r="169" spans="2:36" ht="14.65" customHeight="1" x14ac:dyDescent="0.25">
      <c r="B169" s="55">
        <v>160</v>
      </c>
      <c r="C169" s="113"/>
      <c r="D169" s="56"/>
      <c r="E169" s="56"/>
      <c r="F169" s="113"/>
      <c r="G169" s="62"/>
      <c r="H169" s="57"/>
      <c r="I169" s="58" t="str">
        <f>IFERROR(VLOOKUP(H169,Lists!B:C,2,FALSE),"")</f>
        <v/>
      </c>
      <c r="J169" s="56"/>
      <c r="K169" s="57"/>
      <c r="L169" s="79" t="str">
        <f>IFERROR(INDEX(Sheet1!$B$2:$B$29,MATCH('Claims Summary'!Y169,Sheet1!$A$2:$A$29,0)),"")</f>
        <v/>
      </c>
      <c r="M169" s="58" t="str">
        <f>IFERROR(VLOOKUP(Y169,'LTSS Rates'!A:B,2,FALSE),"")</f>
        <v/>
      </c>
      <c r="N169" s="56"/>
      <c r="O169" s="107">
        <f>IFERROR(INDEX('LTSS Rates'!$A$3:$E$31,MATCH(AA169,'LTSS Rates'!$A$3:$A$31,0),MATCH(AB169,'LTSS Rates'!$A$3:$E$3,0)),0)</f>
        <v>0</v>
      </c>
      <c r="P169" s="59">
        <f t="shared" si="12"/>
        <v>0</v>
      </c>
      <c r="Q169" s="203"/>
      <c r="R169" s="150"/>
      <c r="S169" s="153">
        <f t="shared" si="13"/>
        <v>0</v>
      </c>
      <c r="T169" s="225"/>
      <c r="U169" s="152"/>
      <c r="V169" s="206"/>
      <c r="W169" s="128"/>
      <c r="Y169" s="128" t="str">
        <f t="shared" si="14"/>
        <v/>
      </c>
      <c r="AA169" s="128" t="str">
        <f t="shared" si="15"/>
        <v/>
      </c>
      <c r="AB169" s="132" t="str">
        <f t="shared" si="16"/>
        <v xml:space="preserve"> Rate</v>
      </c>
      <c r="AJ169" s="49"/>
    </row>
    <row r="170" spans="2:36" ht="14.65" customHeight="1" x14ac:dyDescent="0.25">
      <c r="B170" s="60">
        <v>161</v>
      </c>
      <c r="C170" s="113"/>
      <c r="D170" s="56"/>
      <c r="E170" s="56"/>
      <c r="F170" s="113"/>
      <c r="G170" s="62"/>
      <c r="H170" s="57"/>
      <c r="I170" s="58" t="str">
        <f>IFERROR(VLOOKUP(H170,Lists!B:C,2,FALSE),"")</f>
        <v/>
      </c>
      <c r="J170" s="56"/>
      <c r="K170" s="57"/>
      <c r="L170" s="79" t="str">
        <f>IFERROR(INDEX(Sheet1!$B$2:$B$29,MATCH('Claims Summary'!Y170,Sheet1!$A$2:$A$29,0)),"")</f>
        <v/>
      </c>
      <c r="M170" s="58" t="str">
        <f>IFERROR(VLOOKUP(Y170,'LTSS Rates'!A:B,2,FALSE),"")</f>
        <v/>
      </c>
      <c r="N170" s="56"/>
      <c r="O170" s="107">
        <f>IFERROR(INDEX('LTSS Rates'!$A$3:$E$31,MATCH(AA170,'LTSS Rates'!$A$3:$A$31,0),MATCH(AB170,'LTSS Rates'!$A$3:$E$3,0)),0)</f>
        <v>0</v>
      </c>
      <c r="P170" s="59">
        <f t="shared" si="12"/>
        <v>0</v>
      </c>
      <c r="Q170" s="203"/>
      <c r="R170" s="150"/>
      <c r="S170" s="153">
        <f t="shared" si="13"/>
        <v>0</v>
      </c>
      <c r="T170" s="225"/>
      <c r="U170" s="152"/>
      <c r="V170" s="206"/>
      <c r="W170" s="128"/>
      <c r="Y170" s="128" t="str">
        <f t="shared" si="14"/>
        <v/>
      </c>
      <c r="AA170" s="128" t="str">
        <f t="shared" si="15"/>
        <v/>
      </c>
      <c r="AB170" s="132" t="str">
        <f t="shared" si="16"/>
        <v xml:space="preserve"> Rate</v>
      </c>
      <c r="AJ170" s="49"/>
    </row>
    <row r="171" spans="2:36" ht="14.65" customHeight="1" x14ac:dyDescent="0.25">
      <c r="B171" s="60">
        <v>162</v>
      </c>
      <c r="C171" s="113"/>
      <c r="D171" s="56"/>
      <c r="E171" s="56"/>
      <c r="F171" s="113"/>
      <c r="G171" s="62"/>
      <c r="H171" s="57"/>
      <c r="I171" s="58" t="str">
        <f>IFERROR(VLOOKUP(H171,Lists!B:C,2,FALSE),"")</f>
        <v/>
      </c>
      <c r="J171" s="56"/>
      <c r="K171" s="57"/>
      <c r="L171" s="79" t="str">
        <f>IFERROR(INDEX(Sheet1!$B$2:$B$29,MATCH('Claims Summary'!Y171,Sheet1!$A$2:$A$29,0)),"")</f>
        <v/>
      </c>
      <c r="M171" s="58" t="str">
        <f>IFERROR(VLOOKUP(Y171,'LTSS Rates'!A:B,2,FALSE),"")</f>
        <v/>
      </c>
      <c r="N171" s="56"/>
      <c r="O171" s="107">
        <f>IFERROR(INDEX('LTSS Rates'!$A$3:$E$31,MATCH(AA171,'LTSS Rates'!$A$3:$A$31,0),MATCH(AB171,'LTSS Rates'!$A$3:$E$3,0)),0)</f>
        <v>0</v>
      </c>
      <c r="P171" s="59">
        <f t="shared" si="12"/>
        <v>0</v>
      </c>
      <c r="Q171" s="203"/>
      <c r="R171" s="150"/>
      <c r="S171" s="153">
        <f t="shared" si="13"/>
        <v>0</v>
      </c>
      <c r="T171" s="225"/>
      <c r="U171" s="152"/>
      <c r="V171" s="206"/>
      <c r="W171" s="128"/>
      <c r="Y171" s="128" t="str">
        <f t="shared" si="14"/>
        <v/>
      </c>
      <c r="AA171" s="128" t="str">
        <f t="shared" si="15"/>
        <v/>
      </c>
      <c r="AB171" s="132" t="str">
        <f t="shared" si="16"/>
        <v xml:space="preserve"> Rate</v>
      </c>
      <c r="AJ171" s="49"/>
    </row>
    <row r="172" spans="2:36" ht="14.65" customHeight="1" x14ac:dyDescent="0.25">
      <c r="B172" s="60">
        <v>163</v>
      </c>
      <c r="C172" s="113"/>
      <c r="D172" s="56"/>
      <c r="E172" s="56"/>
      <c r="F172" s="113"/>
      <c r="G172" s="62"/>
      <c r="H172" s="57"/>
      <c r="I172" s="58" t="str">
        <f>IFERROR(VLOOKUP(H172,Lists!B:C,2,FALSE),"")</f>
        <v/>
      </c>
      <c r="J172" s="56"/>
      <c r="K172" s="57"/>
      <c r="L172" s="79" t="str">
        <f>IFERROR(INDEX(Sheet1!$B$2:$B$29,MATCH('Claims Summary'!Y172,Sheet1!$A$2:$A$29,0)),"")</f>
        <v/>
      </c>
      <c r="M172" s="58" t="str">
        <f>IFERROR(VLOOKUP(Y172,'LTSS Rates'!A:B,2,FALSE),"")</f>
        <v/>
      </c>
      <c r="N172" s="56"/>
      <c r="O172" s="107">
        <f>IFERROR(INDEX('LTSS Rates'!$A$3:$E$31,MATCH(AA172,'LTSS Rates'!$A$3:$A$31,0),MATCH(AB172,'LTSS Rates'!$A$3:$E$3,0)),0)</f>
        <v>0</v>
      </c>
      <c r="P172" s="59">
        <f t="shared" si="12"/>
        <v>0</v>
      </c>
      <c r="Q172" s="203"/>
      <c r="R172" s="150"/>
      <c r="S172" s="153">
        <f t="shared" si="13"/>
        <v>0</v>
      </c>
      <c r="T172" s="225"/>
      <c r="U172" s="152"/>
      <c r="V172" s="206"/>
      <c r="W172" s="128"/>
      <c r="Y172" s="128" t="str">
        <f t="shared" si="14"/>
        <v/>
      </c>
      <c r="AA172" s="128" t="str">
        <f t="shared" si="15"/>
        <v/>
      </c>
      <c r="AB172" s="132" t="str">
        <f t="shared" si="16"/>
        <v xml:space="preserve"> Rate</v>
      </c>
      <c r="AJ172" s="49"/>
    </row>
    <row r="173" spans="2:36" ht="14.65" customHeight="1" x14ac:dyDescent="0.25">
      <c r="B173" s="55">
        <v>164</v>
      </c>
      <c r="C173" s="113"/>
      <c r="D173" s="56"/>
      <c r="E173" s="56"/>
      <c r="F173" s="113"/>
      <c r="G173" s="62"/>
      <c r="H173" s="57"/>
      <c r="I173" s="58" t="str">
        <f>IFERROR(VLOOKUP(H173,Lists!B:C,2,FALSE),"")</f>
        <v/>
      </c>
      <c r="J173" s="56"/>
      <c r="K173" s="57"/>
      <c r="L173" s="79" t="str">
        <f>IFERROR(INDEX(Sheet1!$B$2:$B$29,MATCH('Claims Summary'!Y173,Sheet1!$A$2:$A$29,0)),"")</f>
        <v/>
      </c>
      <c r="M173" s="58" t="str">
        <f>IFERROR(VLOOKUP(Y173,'LTSS Rates'!A:B,2,FALSE),"")</f>
        <v/>
      </c>
      <c r="N173" s="56"/>
      <c r="O173" s="107">
        <f>IFERROR(INDEX('LTSS Rates'!$A$3:$E$31,MATCH(AA173,'LTSS Rates'!$A$3:$A$31,0),MATCH(AB173,'LTSS Rates'!$A$3:$E$3,0)),0)</f>
        <v>0</v>
      </c>
      <c r="P173" s="59">
        <f t="shared" si="12"/>
        <v>0</v>
      </c>
      <c r="Q173" s="203"/>
      <c r="R173" s="150"/>
      <c r="S173" s="153">
        <f t="shared" si="13"/>
        <v>0</v>
      </c>
      <c r="T173" s="225"/>
      <c r="U173" s="152"/>
      <c r="V173" s="206"/>
      <c r="W173" s="128"/>
      <c r="Y173" s="128" t="str">
        <f t="shared" si="14"/>
        <v/>
      </c>
      <c r="AA173" s="128" t="str">
        <f t="shared" si="15"/>
        <v/>
      </c>
      <c r="AB173" s="132" t="str">
        <f t="shared" si="16"/>
        <v xml:space="preserve"> Rate</v>
      </c>
      <c r="AJ173" s="49"/>
    </row>
    <row r="174" spans="2:36" ht="14.65" customHeight="1" x14ac:dyDescent="0.25">
      <c r="B174" s="60">
        <v>165</v>
      </c>
      <c r="C174" s="113"/>
      <c r="D174" s="56"/>
      <c r="E174" s="56"/>
      <c r="F174" s="113"/>
      <c r="G174" s="62"/>
      <c r="H174" s="57"/>
      <c r="I174" s="58" t="str">
        <f>IFERROR(VLOOKUP(H174,Lists!B:C,2,FALSE),"")</f>
        <v/>
      </c>
      <c r="J174" s="56"/>
      <c r="K174" s="57"/>
      <c r="L174" s="79" t="str">
        <f>IFERROR(INDEX(Sheet1!$B$2:$B$29,MATCH('Claims Summary'!Y174,Sheet1!$A$2:$A$29,0)),"")</f>
        <v/>
      </c>
      <c r="M174" s="58" t="str">
        <f>IFERROR(VLOOKUP(Y174,'LTSS Rates'!A:B,2,FALSE),"")</f>
        <v/>
      </c>
      <c r="N174" s="56"/>
      <c r="O174" s="107">
        <f>IFERROR(INDEX('LTSS Rates'!$A$3:$E$31,MATCH(AA174,'LTSS Rates'!$A$3:$A$31,0),MATCH(AB174,'LTSS Rates'!$A$3:$E$3,0)),0)</f>
        <v>0</v>
      </c>
      <c r="P174" s="59">
        <f t="shared" ref="P174:P210" si="17">IFERROR(N174*O174,0)</f>
        <v>0</v>
      </c>
      <c r="Q174" s="203"/>
      <c r="R174" s="150"/>
      <c r="S174" s="153">
        <f t="shared" si="13"/>
        <v>0</v>
      </c>
      <c r="T174" s="225"/>
      <c r="U174" s="152"/>
      <c r="V174" s="206"/>
      <c r="W174" s="128"/>
      <c r="Y174" s="128" t="str">
        <f t="shared" si="14"/>
        <v/>
      </c>
      <c r="AA174" s="128" t="str">
        <f t="shared" si="15"/>
        <v/>
      </c>
      <c r="AB174" s="132" t="str">
        <f t="shared" si="16"/>
        <v xml:space="preserve"> Rate</v>
      </c>
      <c r="AJ174" s="49"/>
    </row>
    <row r="175" spans="2:36" ht="14.65" customHeight="1" x14ac:dyDescent="0.25">
      <c r="B175" s="60">
        <v>166</v>
      </c>
      <c r="C175" s="113"/>
      <c r="D175" s="56"/>
      <c r="E175" s="56"/>
      <c r="F175" s="113"/>
      <c r="G175" s="62"/>
      <c r="H175" s="57"/>
      <c r="I175" s="58" t="str">
        <f>IFERROR(VLOOKUP(H175,Lists!B:C,2,FALSE),"")</f>
        <v/>
      </c>
      <c r="J175" s="56"/>
      <c r="K175" s="57"/>
      <c r="L175" s="79" t="str">
        <f>IFERROR(INDEX(Sheet1!$B$2:$B$29,MATCH('Claims Summary'!Y175,Sheet1!$A$2:$A$29,0)),"")</f>
        <v/>
      </c>
      <c r="M175" s="58" t="str">
        <f>IFERROR(VLOOKUP(Y175,'LTSS Rates'!A:B,2,FALSE),"")</f>
        <v/>
      </c>
      <c r="N175" s="56"/>
      <c r="O175" s="107">
        <f>IFERROR(INDEX('LTSS Rates'!$A$3:$E$31,MATCH(AA175,'LTSS Rates'!$A$3:$A$31,0),MATCH(AB175,'LTSS Rates'!$A$3:$E$3,0)),0)</f>
        <v>0</v>
      </c>
      <c r="P175" s="59">
        <f t="shared" si="17"/>
        <v>0</v>
      </c>
      <c r="Q175" s="203"/>
      <c r="R175" s="150"/>
      <c r="S175" s="153">
        <f t="shared" si="13"/>
        <v>0</v>
      </c>
      <c r="T175" s="225"/>
      <c r="U175" s="152"/>
      <c r="V175" s="206"/>
      <c r="W175" s="128"/>
      <c r="Y175" s="128" t="str">
        <f t="shared" si="14"/>
        <v/>
      </c>
      <c r="AA175" s="128" t="str">
        <f t="shared" si="15"/>
        <v/>
      </c>
      <c r="AB175" s="132" t="str">
        <f t="shared" si="16"/>
        <v xml:space="preserve"> Rate</v>
      </c>
      <c r="AJ175" s="49"/>
    </row>
    <row r="176" spans="2:36" ht="14.65" customHeight="1" x14ac:dyDescent="0.25">
      <c r="B176" s="60">
        <v>167</v>
      </c>
      <c r="C176" s="113"/>
      <c r="D176" s="56"/>
      <c r="E176" s="56"/>
      <c r="F176" s="113"/>
      <c r="G176" s="62"/>
      <c r="H176" s="57"/>
      <c r="I176" s="58" t="str">
        <f>IFERROR(VLOOKUP(H176,Lists!B:C,2,FALSE),"")</f>
        <v/>
      </c>
      <c r="J176" s="56"/>
      <c r="K176" s="57"/>
      <c r="L176" s="79" t="str">
        <f>IFERROR(INDEX(Sheet1!$B$2:$B$29,MATCH('Claims Summary'!Y176,Sheet1!$A$2:$A$29,0)),"")</f>
        <v/>
      </c>
      <c r="M176" s="58" t="str">
        <f>IFERROR(VLOOKUP(Y176,'LTSS Rates'!A:B,2,FALSE),"")</f>
        <v/>
      </c>
      <c r="N176" s="56"/>
      <c r="O176" s="107">
        <f>IFERROR(INDEX('LTSS Rates'!$A$3:$E$31,MATCH(AA176,'LTSS Rates'!$A$3:$A$31,0),MATCH(AB176,'LTSS Rates'!$A$3:$E$3,0)),0)</f>
        <v>0</v>
      </c>
      <c r="P176" s="59">
        <f t="shared" si="17"/>
        <v>0</v>
      </c>
      <c r="Q176" s="203"/>
      <c r="R176" s="150"/>
      <c r="S176" s="153">
        <f t="shared" si="13"/>
        <v>0</v>
      </c>
      <c r="T176" s="225"/>
      <c r="U176" s="152"/>
      <c r="V176" s="206"/>
      <c r="W176" s="128"/>
      <c r="Y176" s="128" t="str">
        <f t="shared" si="14"/>
        <v/>
      </c>
      <c r="AA176" s="128" t="str">
        <f t="shared" si="15"/>
        <v/>
      </c>
      <c r="AB176" s="132" t="str">
        <f t="shared" si="16"/>
        <v xml:space="preserve"> Rate</v>
      </c>
      <c r="AJ176" s="49"/>
    </row>
    <row r="177" spans="2:36" ht="14.65" customHeight="1" x14ac:dyDescent="0.25">
      <c r="B177" s="55">
        <v>168</v>
      </c>
      <c r="C177" s="113"/>
      <c r="D177" s="56"/>
      <c r="E177" s="56"/>
      <c r="F177" s="113"/>
      <c r="G177" s="62"/>
      <c r="H177" s="57"/>
      <c r="I177" s="58" t="str">
        <f>IFERROR(VLOOKUP(H177,Lists!B:C,2,FALSE),"")</f>
        <v/>
      </c>
      <c r="J177" s="56"/>
      <c r="K177" s="57"/>
      <c r="L177" s="79" t="str">
        <f>IFERROR(INDEX(Sheet1!$B$2:$B$29,MATCH('Claims Summary'!Y177,Sheet1!$A$2:$A$29,0)),"")</f>
        <v/>
      </c>
      <c r="M177" s="58" t="str">
        <f>IFERROR(VLOOKUP(Y177,'LTSS Rates'!A:B,2,FALSE),"")</f>
        <v/>
      </c>
      <c r="N177" s="56"/>
      <c r="O177" s="107">
        <f>IFERROR(INDEX('LTSS Rates'!$A$3:$E$31,MATCH(AA177,'LTSS Rates'!$A$3:$A$31,0),MATCH(AB177,'LTSS Rates'!$A$3:$E$3,0)),0)</f>
        <v>0</v>
      </c>
      <c r="P177" s="59">
        <f t="shared" si="17"/>
        <v>0</v>
      </c>
      <c r="Q177" s="203"/>
      <c r="R177" s="150"/>
      <c r="S177" s="153">
        <f t="shared" si="13"/>
        <v>0</v>
      </c>
      <c r="T177" s="225"/>
      <c r="U177" s="152"/>
      <c r="V177" s="206"/>
      <c r="W177" s="128"/>
      <c r="Y177" s="128" t="str">
        <f t="shared" si="14"/>
        <v/>
      </c>
      <c r="AA177" s="128" t="str">
        <f t="shared" si="15"/>
        <v/>
      </c>
      <c r="AB177" s="132" t="str">
        <f t="shared" si="16"/>
        <v xml:space="preserve"> Rate</v>
      </c>
      <c r="AJ177" s="49"/>
    </row>
    <row r="178" spans="2:36" ht="14.65" customHeight="1" x14ac:dyDescent="0.25">
      <c r="B178" s="60">
        <v>169</v>
      </c>
      <c r="C178" s="113"/>
      <c r="D178" s="56"/>
      <c r="E178" s="56"/>
      <c r="F178" s="113"/>
      <c r="G178" s="62"/>
      <c r="H178" s="57"/>
      <c r="I178" s="58" t="str">
        <f>IFERROR(VLOOKUP(H178,Lists!B:C,2,FALSE),"")</f>
        <v/>
      </c>
      <c r="J178" s="56"/>
      <c r="K178" s="57"/>
      <c r="L178" s="79" t="str">
        <f>IFERROR(INDEX(Sheet1!$B$2:$B$29,MATCH('Claims Summary'!Y178,Sheet1!$A$2:$A$29,0)),"")</f>
        <v/>
      </c>
      <c r="M178" s="58" t="str">
        <f>IFERROR(VLOOKUP(Y178,'LTSS Rates'!A:B,2,FALSE),"")</f>
        <v/>
      </c>
      <c r="N178" s="56"/>
      <c r="O178" s="107">
        <f>IFERROR(INDEX('LTSS Rates'!$A$3:$E$31,MATCH(AA178,'LTSS Rates'!$A$3:$A$31,0),MATCH(AB178,'LTSS Rates'!$A$3:$E$3,0)),0)</f>
        <v>0</v>
      </c>
      <c r="P178" s="59">
        <f t="shared" si="17"/>
        <v>0</v>
      </c>
      <c r="Q178" s="203"/>
      <c r="R178" s="150"/>
      <c r="S178" s="153">
        <f t="shared" si="13"/>
        <v>0</v>
      </c>
      <c r="T178" s="225"/>
      <c r="U178" s="152"/>
      <c r="V178" s="206"/>
      <c r="W178" s="128"/>
      <c r="Y178" s="128" t="str">
        <f t="shared" si="14"/>
        <v/>
      </c>
      <c r="AA178" s="128" t="str">
        <f t="shared" si="15"/>
        <v/>
      </c>
      <c r="AB178" s="132" t="str">
        <f t="shared" si="16"/>
        <v xml:space="preserve"> Rate</v>
      </c>
      <c r="AJ178" s="49"/>
    </row>
    <row r="179" spans="2:36" ht="14.65" customHeight="1" x14ac:dyDescent="0.25">
      <c r="B179" s="60">
        <v>170</v>
      </c>
      <c r="C179" s="113"/>
      <c r="D179" s="56"/>
      <c r="E179" s="56"/>
      <c r="F179" s="113"/>
      <c r="G179" s="62"/>
      <c r="H179" s="57"/>
      <c r="I179" s="58" t="str">
        <f>IFERROR(VLOOKUP(H179,Lists!B:C,2,FALSE),"")</f>
        <v/>
      </c>
      <c r="J179" s="56"/>
      <c r="K179" s="57"/>
      <c r="L179" s="79" t="str">
        <f>IFERROR(INDEX(Sheet1!$B$2:$B$29,MATCH('Claims Summary'!Y179,Sheet1!$A$2:$A$29,0)),"")</f>
        <v/>
      </c>
      <c r="M179" s="58" t="str">
        <f>IFERROR(VLOOKUP(Y179,'LTSS Rates'!A:B,2,FALSE),"")</f>
        <v/>
      </c>
      <c r="N179" s="56"/>
      <c r="O179" s="107">
        <f>IFERROR(INDEX('LTSS Rates'!$A$3:$E$31,MATCH(AA179,'LTSS Rates'!$A$3:$A$31,0),MATCH(AB179,'LTSS Rates'!$A$3:$E$3,0)),0)</f>
        <v>0</v>
      </c>
      <c r="P179" s="59">
        <f t="shared" si="17"/>
        <v>0</v>
      </c>
      <c r="Q179" s="203"/>
      <c r="R179" s="150"/>
      <c r="S179" s="153">
        <f t="shared" si="13"/>
        <v>0</v>
      </c>
      <c r="T179" s="225"/>
      <c r="U179" s="152"/>
      <c r="V179" s="206"/>
      <c r="W179" s="128"/>
      <c r="Y179" s="128" t="str">
        <f t="shared" si="14"/>
        <v/>
      </c>
      <c r="AA179" s="128" t="str">
        <f t="shared" si="15"/>
        <v/>
      </c>
      <c r="AB179" s="132" t="str">
        <f t="shared" si="16"/>
        <v xml:space="preserve"> Rate</v>
      </c>
      <c r="AJ179" s="49"/>
    </row>
    <row r="180" spans="2:36" ht="14.65" customHeight="1" x14ac:dyDescent="0.25">
      <c r="B180" s="60">
        <v>171</v>
      </c>
      <c r="C180" s="113"/>
      <c r="D180" s="56"/>
      <c r="E180" s="56"/>
      <c r="F180" s="113"/>
      <c r="G180" s="62"/>
      <c r="H180" s="57"/>
      <c r="I180" s="58" t="str">
        <f>IFERROR(VLOOKUP(H180,Lists!B:C,2,FALSE),"")</f>
        <v/>
      </c>
      <c r="J180" s="56"/>
      <c r="K180" s="57"/>
      <c r="L180" s="79" t="str">
        <f>IFERROR(INDEX(Sheet1!$B$2:$B$29,MATCH('Claims Summary'!Y180,Sheet1!$A$2:$A$29,0)),"")</f>
        <v/>
      </c>
      <c r="M180" s="58" t="str">
        <f>IFERROR(VLOOKUP(Y180,'LTSS Rates'!A:B,2,FALSE),"")</f>
        <v/>
      </c>
      <c r="N180" s="56"/>
      <c r="O180" s="107">
        <f>IFERROR(INDEX('LTSS Rates'!$A$3:$E$31,MATCH(AA180,'LTSS Rates'!$A$3:$A$31,0),MATCH(AB180,'LTSS Rates'!$A$3:$E$3,0)),0)</f>
        <v>0</v>
      </c>
      <c r="P180" s="59">
        <f t="shared" si="17"/>
        <v>0</v>
      </c>
      <c r="Q180" s="203"/>
      <c r="R180" s="150"/>
      <c r="S180" s="153">
        <f t="shared" si="13"/>
        <v>0</v>
      </c>
      <c r="T180" s="225"/>
      <c r="U180" s="152"/>
      <c r="V180" s="206"/>
      <c r="W180" s="128"/>
      <c r="Y180" s="128" t="str">
        <f t="shared" si="14"/>
        <v/>
      </c>
      <c r="AA180" s="128" t="str">
        <f t="shared" si="15"/>
        <v/>
      </c>
      <c r="AB180" s="132" t="str">
        <f t="shared" si="16"/>
        <v xml:space="preserve"> Rate</v>
      </c>
      <c r="AJ180" s="49"/>
    </row>
    <row r="181" spans="2:36" ht="14.65" customHeight="1" x14ac:dyDescent="0.25">
      <c r="B181" s="55">
        <v>172</v>
      </c>
      <c r="C181" s="113"/>
      <c r="D181" s="56"/>
      <c r="E181" s="56"/>
      <c r="F181" s="113"/>
      <c r="G181" s="62"/>
      <c r="H181" s="57"/>
      <c r="I181" s="58" t="str">
        <f>IFERROR(VLOOKUP(H181,Lists!B:C,2,FALSE),"")</f>
        <v/>
      </c>
      <c r="J181" s="56"/>
      <c r="K181" s="57"/>
      <c r="L181" s="79" t="str">
        <f>IFERROR(INDEX(Sheet1!$B$2:$B$29,MATCH('Claims Summary'!Y181,Sheet1!$A$2:$A$29,0)),"")</f>
        <v/>
      </c>
      <c r="M181" s="58" t="str">
        <f>IFERROR(VLOOKUP(Y181,'LTSS Rates'!A:B,2,FALSE),"")</f>
        <v/>
      </c>
      <c r="N181" s="56"/>
      <c r="O181" s="107">
        <f>IFERROR(INDEX('LTSS Rates'!$A$3:$E$31,MATCH(AA181,'LTSS Rates'!$A$3:$A$31,0),MATCH(AB181,'LTSS Rates'!$A$3:$E$3,0)),0)</f>
        <v>0</v>
      </c>
      <c r="P181" s="59">
        <f t="shared" si="17"/>
        <v>0</v>
      </c>
      <c r="Q181" s="203"/>
      <c r="R181" s="150"/>
      <c r="S181" s="153">
        <f t="shared" si="13"/>
        <v>0</v>
      </c>
      <c r="T181" s="225"/>
      <c r="U181" s="152"/>
      <c r="V181" s="206"/>
      <c r="W181" s="128"/>
      <c r="Y181" s="128" t="str">
        <f t="shared" si="14"/>
        <v/>
      </c>
      <c r="AA181" s="128" t="str">
        <f t="shared" si="15"/>
        <v/>
      </c>
      <c r="AB181" s="132" t="str">
        <f t="shared" si="16"/>
        <v xml:space="preserve"> Rate</v>
      </c>
      <c r="AJ181" s="49"/>
    </row>
    <row r="182" spans="2:36" ht="14.65" customHeight="1" x14ac:dyDescent="0.25">
      <c r="B182" s="60">
        <v>173</v>
      </c>
      <c r="C182" s="113"/>
      <c r="D182" s="56"/>
      <c r="E182" s="56"/>
      <c r="F182" s="113"/>
      <c r="G182" s="62"/>
      <c r="H182" s="57"/>
      <c r="I182" s="58" t="str">
        <f>IFERROR(VLOOKUP(H182,Lists!B:C,2,FALSE),"")</f>
        <v/>
      </c>
      <c r="J182" s="56"/>
      <c r="K182" s="57"/>
      <c r="L182" s="79" t="str">
        <f>IFERROR(INDEX(Sheet1!$B$2:$B$29,MATCH('Claims Summary'!Y182,Sheet1!$A$2:$A$29,0)),"")</f>
        <v/>
      </c>
      <c r="M182" s="58" t="str">
        <f>IFERROR(VLOOKUP(Y182,'LTSS Rates'!A:B,2,FALSE),"")</f>
        <v/>
      </c>
      <c r="N182" s="56"/>
      <c r="O182" s="107">
        <f>IFERROR(INDEX('LTSS Rates'!$A$3:$E$31,MATCH(AA182,'LTSS Rates'!$A$3:$A$31,0),MATCH(AB182,'LTSS Rates'!$A$3:$E$3,0)),0)</f>
        <v>0</v>
      </c>
      <c r="P182" s="59">
        <f t="shared" si="17"/>
        <v>0</v>
      </c>
      <c r="Q182" s="203"/>
      <c r="R182" s="150"/>
      <c r="S182" s="153">
        <f t="shared" si="13"/>
        <v>0</v>
      </c>
      <c r="T182" s="225"/>
      <c r="U182" s="152"/>
      <c r="V182" s="206"/>
      <c r="W182" s="128"/>
      <c r="Y182" s="128" t="str">
        <f t="shared" si="14"/>
        <v/>
      </c>
      <c r="AA182" s="128" t="str">
        <f t="shared" si="15"/>
        <v/>
      </c>
      <c r="AB182" s="132" t="str">
        <f t="shared" si="16"/>
        <v xml:space="preserve"> Rate</v>
      </c>
      <c r="AJ182" s="49"/>
    </row>
    <row r="183" spans="2:36" ht="14.65" customHeight="1" x14ac:dyDescent="0.25">
      <c r="B183" s="60">
        <v>174</v>
      </c>
      <c r="C183" s="113"/>
      <c r="D183" s="56"/>
      <c r="E183" s="56"/>
      <c r="F183" s="113"/>
      <c r="G183" s="62"/>
      <c r="H183" s="57"/>
      <c r="I183" s="58" t="str">
        <f>IFERROR(VLOOKUP(H183,Lists!B:C,2,FALSE),"")</f>
        <v/>
      </c>
      <c r="J183" s="56"/>
      <c r="K183" s="57"/>
      <c r="L183" s="79" t="str">
        <f>IFERROR(INDEX(Sheet1!$B$2:$B$29,MATCH('Claims Summary'!Y183,Sheet1!$A$2:$A$29,0)),"")</f>
        <v/>
      </c>
      <c r="M183" s="58" t="str">
        <f>IFERROR(VLOOKUP(Y183,'LTSS Rates'!A:B,2,FALSE),"")</f>
        <v/>
      </c>
      <c r="N183" s="56"/>
      <c r="O183" s="107">
        <f>IFERROR(INDEX('LTSS Rates'!$A$3:$E$31,MATCH(AA183,'LTSS Rates'!$A$3:$A$31,0),MATCH(AB183,'LTSS Rates'!$A$3:$E$3,0)),0)</f>
        <v>0</v>
      </c>
      <c r="P183" s="59">
        <f t="shared" si="17"/>
        <v>0</v>
      </c>
      <c r="Q183" s="203"/>
      <c r="R183" s="150"/>
      <c r="S183" s="153">
        <f t="shared" si="13"/>
        <v>0</v>
      </c>
      <c r="T183" s="225"/>
      <c r="U183" s="152"/>
      <c r="V183" s="206"/>
      <c r="W183" s="128"/>
      <c r="Y183" s="128" t="str">
        <f t="shared" si="14"/>
        <v/>
      </c>
      <c r="AA183" s="128" t="str">
        <f t="shared" si="15"/>
        <v/>
      </c>
      <c r="AB183" s="132" t="str">
        <f t="shared" si="16"/>
        <v xml:space="preserve"> Rate</v>
      </c>
      <c r="AJ183" s="49"/>
    </row>
    <row r="184" spans="2:36" ht="14.65" customHeight="1" x14ac:dyDescent="0.25">
      <c r="B184" s="60">
        <v>175</v>
      </c>
      <c r="C184" s="113"/>
      <c r="D184" s="56"/>
      <c r="E184" s="56"/>
      <c r="F184" s="113"/>
      <c r="G184" s="62"/>
      <c r="H184" s="57"/>
      <c r="I184" s="58" t="str">
        <f>IFERROR(VLOOKUP(H184,Lists!B:C,2,FALSE),"")</f>
        <v/>
      </c>
      <c r="J184" s="56"/>
      <c r="K184" s="57"/>
      <c r="L184" s="79" t="str">
        <f>IFERROR(INDEX(Sheet1!$B$2:$B$29,MATCH('Claims Summary'!Y184,Sheet1!$A$2:$A$29,0)),"")</f>
        <v/>
      </c>
      <c r="M184" s="58" t="str">
        <f>IFERROR(VLOOKUP(Y184,'LTSS Rates'!A:B,2,FALSE),"")</f>
        <v/>
      </c>
      <c r="N184" s="56"/>
      <c r="O184" s="107">
        <f>IFERROR(INDEX('LTSS Rates'!$A$3:$E$31,MATCH(AA184,'LTSS Rates'!$A$3:$A$31,0),MATCH(AB184,'LTSS Rates'!$A$3:$E$3,0)),0)</f>
        <v>0</v>
      </c>
      <c r="P184" s="59">
        <f t="shared" si="17"/>
        <v>0</v>
      </c>
      <c r="Q184" s="203"/>
      <c r="R184" s="150"/>
      <c r="S184" s="153">
        <f t="shared" si="13"/>
        <v>0</v>
      </c>
      <c r="T184" s="225"/>
      <c r="U184" s="152"/>
      <c r="V184" s="206"/>
      <c r="W184" s="128"/>
      <c r="Y184" s="128" t="str">
        <f t="shared" si="14"/>
        <v/>
      </c>
      <c r="AA184" s="128" t="str">
        <f t="shared" si="15"/>
        <v/>
      </c>
      <c r="AB184" s="132" t="str">
        <f t="shared" si="16"/>
        <v xml:space="preserve"> Rate</v>
      </c>
      <c r="AJ184" s="49"/>
    </row>
    <row r="185" spans="2:36" ht="14.65" customHeight="1" x14ac:dyDescent="0.25">
      <c r="B185" s="55">
        <v>176</v>
      </c>
      <c r="C185" s="113"/>
      <c r="D185" s="56"/>
      <c r="E185" s="56"/>
      <c r="F185" s="113"/>
      <c r="G185" s="62"/>
      <c r="H185" s="57"/>
      <c r="I185" s="58" t="str">
        <f>IFERROR(VLOOKUP(H185,Lists!B:C,2,FALSE),"")</f>
        <v/>
      </c>
      <c r="J185" s="56"/>
      <c r="K185" s="57"/>
      <c r="L185" s="79" t="str">
        <f>IFERROR(INDEX(Sheet1!$B$2:$B$29,MATCH('Claims Summary'!Y185,Sheet1!$A$2:$A$29,0)),"")</f>
        <v/>
      </c>
      <c r="M185" s="58" t="str">
        <f>IFERROR(VLOOKUP(Y185,'LTSS Rates'!A:B,2,FALSE),"")</f>
        <v/>
      </c>
      <c r="N185" s="56"/>
      <c r="O185" s="107">
        <f>IFERROR(INDEX('LTSS Rates'!$A$3:$E$31,MATCH(AA185,'LTSS Rates'!$A$3:$A$31,0),MATCH(AB185,'LTSS Rates'!$A$3:$E$3,0)),0)</f>
        <v>0</v>
      </c>
      <c r="P185" s="59">
        <f t="shared" si="17"/>
        <v>0</v>
      </c>
      <c r="Q185" s="203"/>
      <c r="R185" s="150"/>
      <c r="S185" s="153">
        <f t="shared" si="13"/>
        <v>0</v>
      </c>
      <c r="T185" s="225"/>
      <c r="U185" s="152"/>
      <c r="V185" s="206"/>
      <c r="W185" s="128"/>
      <c r="Y185" s="128" t="str">
        <f t="shared" si="14"/>
        <v/>
      </c>
      <c r="AA185" s="128" t="str">
        <f t="shared" si="15"/>
        <v/>
      </c>
      <c r="AB185" s="132" t="str">
        <f t="shared" si="16"/>
        <v xml:space="preserve"> Rate</v>
      </c>
      <c r="AJ185" s="49"/>
    </row>
    <row r="186" spans="2:36" ht="14.65" customHeight="1" x14ac:dyDescent="0.25">
      <c r="B186" s="60">
        <v>177</v>
      </c>
      <c r="C186" s="113"/>
      <c r="D186" s="56"/>
      <c r="E186" s="56"/>
      <c r="F186" s="113"/>
      <c r="G186" s="62"/>
      <c r="H186" s="57"/>
      <c r="I186" s="58" t="str">
        <f>IFERROR(VLOOKUP(H186,Lists!B:C,2,FALSE),"")</f>
        <v/>
      </c>
      <c r="J186" s="56"/>
      <c r="K186" s="57"/>
      <c r="L186" s="79" t="str">
        <f>IFERROR(INDEX(Sheet1!$B$2:$B$29,MATCH('Claims Summary'!Y186,Sheet1!$A$2:$A$29,0)),"")</f>
        <v/>
      </c>
      <c r="M186" s="58" t="str">
        <f>IFERROR(VLOOKUP(Y186,'LTSS Rates'!A:B,2,FALSE),"")</f>
        <v/>
      </c>
      <c r="N186" s="56"/>
      <c r="O186" s="107">
        <f>IFERROR(INDEX('LTSS Rates'!$A$3:$E$31,MATCH(AA186,'LTSS Rates'!$A$3:$A$31,0),MATCH(AB186,'LTSS Rates'!$A$3:$E$3,0)),0)</f>
        <v>0</v>
      </c>
      <c r="P186" s="59">
        <f t="shared" si="17"/>
        <v>0</v>
      </c>
      <c r="Q186" s="203"/>
      <c r="R186" s="150"/>
      <c r="S186" s="153">
        <f t="shared" si="13"/>
        <v>0</v>
      </c>
      <c r="T186" s="225"/>
      <c r="U186" s="152"/>
      <c r="V186" s="206"/>
      <c r="W186" s="128"/>
      <c r="Y186" s="128" t="str">
        <f t="shared" si="14"/>
        <v/>
      </c>
      <c r="AA186" s="128" t="str">
        <f t="shared" si="15"/>
        <v/>
      </c>
      <c r="AB186" s="132" t="str">
        <f t="shared" si="16"/>
        <v xml:space="preserve"> Rate</v>
      </c>
      <c r="AJ186" s="49"/>
    </row>
    <row r="187" spans="2:36" ht="14.65" customHeight="1" x14ac:dyDescent="0.25">
      <c r="B187" s="60">
        <v>178</v>
      </c>
      <c r="C187" s="113"/>
      <c r="D187" s="56"/>
      <c r="E187" s="56"/>
      <c r="F187" s="113"/>
      <c r="G187" s="62"/>
      <c r="H187" s="57"/>
      <c r="I187" s="58" t="str">
        <f>IFERROR(VLOOKUP(H187,Lists!B:C,2,FALSE),"")</f>
        <v/>
      </c>
      <c r="J187" s="56"/>
      <c r="K187" s="57"/>
      <c r="L187" s="79" t="str">
        <f>IFERROR(INDEX(Sheet1!$B$2:$B$29,MATCH('Claims Summary'!Y187,Sheet1!$A$2:$A$29,0)),"")</f>
        <v/>
      </c>
      <c r="M187" s="58" t="str">
        <f>IFERROR(VLOOKUP(Y187,'LTSS Rates'!A:B,2,FALSE),"")</f>
        <v/>
      </c>
      <c r="N187" s="56"/>
      <c r="O187" s="107">
        <f>IFERROR(INDEX('LTSS Rates'!$A$3:$E$31,MATCH(AA187,'LTSS Rates'!$A$3:$A$31,0),MATCH(AB187,'LTSS Rates'!$A$3:$E$3,0)),0)</f>
        <v>0</v>
      </c>
      <c r="P187" s="59">
        <f t="shared" si="17"/>
        <v>0</v>
      </c>
      <c r="Q187" s="203"/>
      <c r="R187" s="150"/>
      <c r="S187" s="153">
        <f t="shared" si="13"/>
        <v>0</v>
      </c>
      <c r="T187" s="225"/>
      <c r="U187" s="152"/>
      <c r="V187" s="206"/>
      <c r="W187" s="128"/>
      <c r="Y187" s="128" t="str">
        <f t="shared" si="14"/>
        <v/>
      </c>
      <c r="AA187" s="128" t="str">
        <f t="shared" si="15"/>
        <v/>
      </c>
      <c r="AB187" s="132" t="str">
        <f t="shared" si="16"/>
        <v xml:space="preserve"> Rate</v>
      </c>
      <c r="AJ187" s="49"/>
    </row>
    <row r="188" spans="2:36" ht="14.65" customHeight="1" x14ac:dyDescent="0.25">
      <c r="B188" s="60">
        <v>179</v>
      </c>
      <c r="C188" s="113"/>
      <c r="D188" s="56"/>
      <c r="E188" s="56"/>
      <c r="F188" s="113"/>
      <c r="G188" s="62"/>
      <c r="H188" s="57"/>
      <c r="I188" s="58" t="str">
        <f>IFERROR(VLOOKUP(H188,Lists!B:C,2,FALSE),"")</f>
        <v/>
      </c>
      <c r="J188" s="56"/>
      <c r="K188" s="57"/>
      <c r="L188" s="79" t="str">
        <f>IFERROR(INDEX(Sheet1!$B$2:$B$29,MATCH('Claims Summary'!Y188,Sheet1!$A$2:$A$29,0)),"")</f>
        <v/>
      </c>
      <c r="M188" s="58" t="str">
        <f>IFERROR(VLOOKUP(Y188,'LTSS Rates'!A:B,2,FALSE),"")</f>
        <v/>
      </c>
      <c r="N188" s="56"/>
      <c r="O188" s="107">
        <f>IFERROR(INDEX('LTSS Rates'!$A$3:$E$31,MATCH(AA188,'LTSS Rates'!$A$3:$A$31,0),MATCH(AB188,'LTSS Rates'!$A$3:$E$3,0)),0)</f>
        <v>0</v>
      </c>
      <c r="P188" s="59">
        <f t="shared" si="17"/>
        <v>0</v>
      </c>
      <c r="Q188" s="203"/>
      <c r="R188" s="150"/>
      <c r="S188" s="153">
        <f t="shared" si="13"/>
        <v>0</v>
      </c>
      <c r="T188" s="225"/>
      <c r="U188" s="152"/>
      <c r="V188" s="206"/>
      <c r="W188" s="128"/>
      <c r="Y188" s="128" t="str">
        <f t="shared" si="14"/>
        <v/>
      </c>
      <c r="AA188" s="128" t="str">
        <f t="shared" si="15"/>
        <v/>
      </c>
      <c r="AB188" s="132" t="str">
        <f t="shared" si="16"/>
        <v xml:space="preserve"> Rate</v>
      </c>
      <c r="AJ188" s="49"/>
    </row>
    <row r="189" spans="2:36" ht="14.65" customHeight="1" x14ac:dyDescent="0.25">
      <c r="B189" s="55">
        <v>180</v>
      </c>
      <c r="C189" s="113"/>
      <c r="D189" s="56"/>
      <c r="E189" s="56"/>
      <c r="F189" s="113"/>
      <c r="G189" s="62"/>
      <c r="H189" s="57"/>
      <c r="I189" s="58" t="str">
        <f>IFERROR(VLOOKUP(H189,Lists!B:C,2,FALSE),"")</f>
        <v/>
      </c>
      <c r="J189" s="56"/>
      <c r="K189" s="57"/>
      <c r="L189" s="79" t="str">
        <f>IFERROR(INDEX(Sheet1!$B$2:$B$29,MATCH('Claims Summary'!Y189,Sheet1!$A$2:$A$29,0)),"")</f>
        <v/>
      </c>
      <c r="M189" s="58" t="str">
        <f>IFERROR(VLOOKUP(Y189,'LTSS Rates'!A:B,2,FALSE),"")</f>
        <v/>
      </c>
      <c r="N189" s="56"/>
      <c r="O189" s="107">
        <f>IFERROR(INDEX('LTSS Rates'!$A$3:$E$31,MATCH(AA189,'LTSS Rates'!$A$3:$A$31,0),MATCH(AB189,'LTSS Rates'!$A$3:$E$3,0)),0)</f>
        <v>0</v>
      </c>
      <c r="P189" s="59">
        <f t="shared" si="17"/>
        <v>0</v>
      </c>
      <c r="Q189" s="203"/>
      <c r="R189" s="150"/>
      <c r="S189" s="153">
        <f t="shared" si="13"/>
        <v>0</v>
      </c>
      <c r="T189" s="225"/>
      <c r="U189" s="152"/>
      <c r="V189" s="206"/>
      <c r="W189" s="128"/>
      <c r="Y189" s="128" t="str">
        <f t="shared" si="14"/>
        <v/>
      </c>
      <c r="AA189" s="128" t="str">
        <f t="shared" si="15"/>
        <v/>
      </c>
      <c r="AB189" s="132" t="str">
        <f t="shared" si="16"/>
        <v xml:space="preserve"> Rate</v>
      </c>
      <c r="AJ189" s="49"/>
    </row>
    <row r="190" spans="2:36" ht="14.65" customHeight="1" x14ac:dyDescent="0.25">
      <c r="B190" s="60">
        <v>181</v>
      </c>
      <c r="C190" s="113"/>
      <c r="D190" s="56"/>
      <c r="E190" s="56"/>
      <c r="F190" s="113"/>
      <c r="G190" s="62"/>
      <c r="H190" s="57"/>
      <c r="I190" s="58" t="str">
        <f>IFERROR(VLOOKUP(H190,Lists!B:C,2,FALSE),"")</f>
        <v/>
      </c>
      <c r="J190" s="56"/>
      <c r="K190" s="57"/>
      <c r="L190" s="79" t="str">
        <f>IFERROR(INDEX(Sheet1!$B$2:$B$29,MATCH('Claims Summary'!Y190,Sheet1!$A$2:$A$29,0)),"")</f>
        <v/>
      </c>
      <c r="M190" s="58" t="str">
        <f>IFERROR(VLOOKUP(Y190,'LTSS Rates'!A:B,2,FALSE),"")</f>
        <v/>
      </c>
      <c r="N190" s="56"/>
      <c r="O190" s="107">
        <f>IFERROR(INDEX('LTSS Rates'!$A$3:$E$31,MATCH(AA190,'LTSS Rates'!$A$3:$A$31,0),MATCH(AB190,'LTSS Rates'!$A$3:$E$3,0)),0)</f>
        <v>0</v>
      </c>
      <c r="P190" s="59">
        <f t="shared" si="17"/>
        <v>0</v>
      </c>
      <c r="Q190" s="203"/>
      <c r="R190" s="150"/>
      <c r="S190" s="153">
        <f t="shared" si="13"/>
        <v>0</v>
      </c>
      <c r="T190" s="225"/>
      <c r="U190" s="152"/>
      <c r="V190" s="206"/>
      <c r="W190" s="128"/>
      <c r="Y190" s="128" t="str">
        <f t="shared" si="14"/>
        <v/>
      </c>
      <c r="AA190" s="128" t="str">
        <f t="shared" si="15"/>
        <v/>
      </c>
      <c r="AB190" s="132" t="str">
        <f t="shared" si="16"/>
        <v xml:space="preserve"> Rate</v>
      </c>
      <c r="AJ190" s="49"/>
    </row>
    <row r="191" spans="2:36" ht="14.65" customHeight="1" x14ac:dyDescent="0.25">
      <c r="B191" s="60">
        <v>182</v>
      </c>
      <c r="C191" s="113"/>
      <c r="D191" s="56"/>
      <c r="E191" s="56"/>
      <c r="F191" s="113"/>
      <c r="G191" s="62"/>
      <c r="H191" s="57"/>
      <c r="I191" s="58" t="str">
        <f>IFERROR(VLOOKUP(H191,Lists!B:C,2,FALSE),"")</f>
        <v/>
      </c>
      <c r="J191" s="56"/>
      <c r="K191" s="57"/>
      <c r="L191" s="79" t="str">
        <f>IFERROR(INDEX(Sheet1!$B$2:$B$29,MATCH('Claims Summary'!Y191,Sheet1!$A$2:$A$29,0)),"")</f>
        <v/>
      </c>
      <c r="M191" s="58" t="str">
        <f>IFERROR(VLOOKUP(Y191,'LTSS Rates'!A:B,2,FALSE),"")</f>
        <v/>
      </c>
      <c r="N191" s="56"/>
      <c r="O191" s="107">
        <f>IFERROR(INDEX('LTSS Rates'!$A$3:$E$31,MATCH(AA191,'LTSS Rates'!$A$3:$A$31,0),MATCH(AB191,'LTSS Rates'!$A$3:$E$3,0)),0)</f>
        <v>0</v>
      </c>
      <c r="P191" s="59">
        <f t="shared" si="17"/>
        <v>0</v>
      </c>
      <c r="Q191" s="203"/>
      <c r="R191" s="150"/>
      <c r="S191" s="153">
        <f t="shared" si="13"/>
        <v>0</v>
      </c>
      <c r="T191" s="225"/>
      <c r="U191" s="152"/>
      <c r="V191" s="206"/>
      <c r="W191" s="128"/>
      <c r="Y191" s="128" t="str">
        <f t="shared" si="14"/>
        <v/>
      </c>
      <c r="AA191" s="128" t="str">
        <f t="shared" si="15"/>
        <v/>
      </c>
      <c r="AB191" s="132" t="str">
        <f t="shared" si="16"/>
        <v xml:space="preserve"> Rate</v>
      </c>
      <c r="AJ191" s="49"/>
    </row>
    <row r="192" spans="2:36" ht="14.65" customHeight="1" x14ac:dyDescent="0.25">
      <c r="B192" s="60">
        <v>183</v>
      </c>
      <c r="C192" s="113"/>
      <c r="D192" s="56"/>
      <c r="E192" s="56"/>
      <c r="F192" s="113"/>
      <c r="G192" s="62"/>
      <c r="H192" s="57"/>
      <c r="I192" s="58" t="str">
        <f>IFERROR(VLOOKUP(H192,Lists!B:C,2,FALSE),"")</f>
        <v/>
      </c>
      <c r="J192" s="56"/>
      <c r="K192" s="57"/>
      <c r="L192" s="79" t="str">
        <f>IFERROR(INDEX(Sheet1!$B$2:$B$29,MATCH('Claims Summary'!Y192,Sheet1!$A$2:$A$29,0)),"")</f>
        <v/>
      </c>
      <c r="M192" s="58" t="str">
        <f>IFERROR(VLOOKUP(Y192,'LTSS Rates'!A:B,2,FALSE),"")</f>
        <v/>
      </c>
      <c r="N192" s="56"/>
      <c r="O192" s="107">
        <f>IFERROR(INDEX('LTSS Rates'!$A$3:$E$31,MATCH(AA192,'LTSS Rates'!$A$3:$A$31,0),MATCH(AB192,'LTSS Rates'!$A$3:$E$3,0)),0)</f>
        <v>0</v>
      </c>
      <c r="P192" s="59">
        <f t="shared" si="17"/>
        <v>0</v>
      </c>
      <c r="Q192" s="203"/>
      <c r="R192" s="150"/>
      <c r="S192" s="153">
        <f t="shared" si="13"/>
        <v>0</v>
      </c>
      <c r="T192" s="225"/>
      <c r="U192" s="152"/>
      <c r="V192" s="206"/>
      <c r="W192" s="128"/>
      <c r="Y192" s="128" t="str">
        <f t="shared" si="14"/>
        <v/>
      </c>
      <c r="AA192" s="128" t="str">
        <f t="shared" si="15"/>
        <v/>
      </c>
      <c r="AB192" s="132" t="str">
        <f t="shared" si="16"/>
        <v xml:space="preserve"> Rate</v>
      </c>
      <c r="AJ192" s="49"/>
    </row>
    <row r="193" spans="2:36" ht="14.65" customHeight="1" x14ac:dyDescent="0.25">
      <c r="B193" s="55">
        <v>184</v>
      </c>
      <c r="C193" s="113"/>
      <c r="D193" s="56"/>
      <c r="E193" s="56"/>
      <c r="F193" s="113"/>
      <c r="G193" s="62"/>
      <c r="H193" s="57"/>
      <c r="I193" s="58" t="str">
        <f>IFERROR(VLOOKUP(H193,Lists!B:C,2,FALSE),"")</f>
        <v/>
      </c>
      <c r="J193" s="56"/>
      <c r="K193" s="57"/>
      <c r="L193" s="79" t="str">
        <f>IFERROR(INDEX(Sheet1!$B$2:$B$29,MATCH('Claims Summary'!Y193,Sheet1!$A$2:$A$29,0)),"")</f>
        <v/>
      </c>
      <c r="M193" s="58" t="str">
        <f>IFERROR(VLOOKUP(Y193,'LTSS Rates'!A:B,2,FALSE),"")</f>
        <v/>
      </c>
      <c r="N193" s="56"/>
      <c r="O193" s="107">
        <f>IFERROR(INDEX('LTSS Rates'!$A$3:$E$31,MATCH(AA193,'LTSS Rates'!$A$3:$A$31,0),MATCH(AB193,'LTSS Rates'!$A$3:$E$3,0)),0)</f>
        <v>0</v>
      </c>
      <c r="P193" s="59">
        <f t="shared" si="17"/>
        <v>0</v>
      </c>
      <c r="Q193" s="203"/>
      <c r="R193" s="150"/>
      <c r="S193" s="153">
        <f t="shared" si="13"/>
        <v>0</v>
      </c>
      <c r="T193" s="225"/>
      <c r="U193" s="152"/>
      <c r="V193" s="206"/>
      <c r="W193" s="128"/>
      <c r="Y193" s="128" t="str">
        <f t="shared" si="14"/>
        <v/>
      </c>
      <c r="AA193" s="128" t="str">
        <f t="shared" si="15"/>
        <v/>
      </c>
      <c r="AB193" s="132" t="str">
        <f t="shared" si="16"/>
        <v xml:space="preserve"> Rate</v>
      </c>
      <c r="AJ193" s="49"/>
    </row>
    <row r="194" spans="2:36" ht="14.65" customHeight="1" x14ac:dyDescent="0.25">
      <c r="B194" s="60">
        <v>185</v>
      </c>
      <c r="C194" s="113"/>
      <c r="D194" s="56"/>
      <c r="E194" s="56"/>
      <c r="F194" s="113"/>
      <c r="G194" s="62"/>
      <c r="H194" s="57"/>
      <c r="I194" s="58" t="str">
        <f>IFERROR(VLOOKUP(H194,Lists!B:C,2,FALSE),"")</f>
        <v/>
      </c>
      <c r="J194" s="56"/>
      <c r="K194" s="57"/>
      <c r="L194" s="79" t="str">
        <f>IFERROR(INDEX(Sheet1!$B$2:$B$29,MATCH('Claims Summary'!Y194,Sheet1!$A$2:$A$29,0)),"")</f>
        <v/>
      </c>
      <c r="M194" s="58" t="str">
        <f>IFERROR(VLOOKUP(Y194,'LTSS Rates'!A:B,2,FALSE),"")</f>
        <v/>
      </c>
      <c r="N194" s="56"/>
      <c r="O194" s="107">
        <f>IFERROR(INDEX('LTSS Rates'!$A$3:$E$31,MATCH(AA194,'LTSS Rates'!$A$3:$A$31,0),MATCH(AB194,'LTSS Rates'!$A$3:$E$3,0)),0)</f>
        <v>0</v>
      </c>
      <c r="P194" s="59">
        <f t="shared" si="17"/>
        <v>0</v>
      </c>
      <c r="Q194" s="203"/>
      <c r="R194" s="150"/>
      <c r="S194" s="153">
        <f t="shared" si="13"/>
        <v>0</v>
      </c>
      <c r="T194" s="225"/>
      <c r="U194" s="152"/>
      <c r="V194" s="206"/>
      <c r="W194" s="128"/>
      <c r="Y194" s="128" t="str">
        <f t="shared" si="14"/>
        <v/>
      </c>
      <c r="AA194" s="128" t="str">
        <f t="shared" si="15"/>
        <v/>
      </c>
      <c r="AB194" s="132" t="str">
        <f t="shared" si="16"/>
        <v xml:space="preserve"> Rate</v>
      </c>
      <c r="AJ194" s="49"/>
    </row>
    <row r="195" spans="2:36" ht="14.65" customHeight="1" x14ac:dyDescent="0.25">
      <c r="B195" s="60">
        <v>186</v>
      </c>
      <c r="C195" s="113"/>
      <c r="D195" s="56"/>
      <c r="E195" s="56"/>
      <c r="F195" s="113"/>
      <c r="G195" s="62"/>
      <c r="H195" s="57"/>
      <c r="I195" s="58" t="str">
        <f>IFERROR(VLOOKUP(H195,Lists!B:C,2,FALSE),"")</f>
        <v/>
      </c>
      <c r="J195" s="56"/>
      <c r="K195" s="57"/>
      <c r="L195" s="79" t="str">
        <f>IFERROR(INDEX(Sheet1!$B$2:$B$29,MATCH('Claims Summary'!Y195,Sheet1!$A$2:$A$29,0)),"")</f>
        <v/>
      </c>
      <c r="M195" s="58" t="str">
        <f>IFERROR(VLOOKUP(Y195,'LTSS Rates'!A:B,2,FALSE),"")</f>
        <v/>
      </c>
      <c r="N195" s="56"/>
      <c r="O195" s="107">
        <f>IFERROR(INDEX('LTSS Rates'!$A$3:$E$31,MATCH(AA195,'LTSS Rates'!$A$3:$A$31,0),MATCH(AB195,'LTSS Rates'!$A$3:$E$3,0)),0)</f>
        <v>0</v>
      </c>
      <c r="P195" s="59">
        <f t="shared" si="17"/>
        <v>0</v>
      </c>
      <c r="Q195" s="203"/>
      <c r="R195" s="150"/>
      <c r="S195" s="153">
        <f t="shared" si="13"/>
        <v>0</v>
      </c>
      <c r="T195" s="225"/>
      <c r="U195" s="152"/>
      <c r="V195" s="206"/>
      <c r="W195" s="128"/>
      <c r="Y195" s="128" t="str">
        <f t="shared" si="14"/>
        <v/>
      </c>
      <c r="AA195" s="128" t="str">
        <f t="shared" si="15"/>
        <v/>
      </c>
      <c r="AB195" s="132" t="str">
        <f t="shared" si="16"/>
        <v xml:space="preserve"> Rate</v>
      </c>
      <c r="AJ195" s="49"/>
    </row>
    <row r="196" spans="2:36" ht="14.65" customHeight="1" x14ac:dyDescent="0.25">
      <c r="B196" s="60">
        <v>187</v>
      </c>
      <c r="C196" s="113"/>
      <c r="D196" s="56"/>
      <c r="E196" s="56"/>
      <c r="F196" s="113"/>
      <c r="G196" s="62"/>
      <c r="H196" s="57"/>
      <c r="I196" s="58" t="str">
        <f>IFERROR(VLOOKUP(H196,Lists!B:C,2,FALSE),"")</f>
        <v/>
      </c>
      <c r="J196" s="56"/>
      <c r="K196" s="57"/>
      <c r="L196" s="79" t="str">
        <f>IFERROR(INDEX(Sheet1!$B$2:$B$29,MATCH('Claims Summary'!Y196,Sheet1!$A$2:$A$29,0)),"")</f>
        <v/>
      </c>
      <c r="M196" s="58" t="str">
        <f>IFERROR(VLOOKUP(Y196,'LTSS Rates'!A:B,2,FALSE),"")</f>
        <v/>
      </c>
      <c r="N196" s="56"/>
      <c r="O196" s="107">
        <f>IFERROR(INDEX('LTSS Rates'!$A$3:$E$31,MATCH(AA196,'LTSS Rates'!$A$3:$A$31,0),MATCH(AB196,'LTSS Rates'!$A$3:$E$3,0)),0)</f>
        <v>0</v>
      </c>
      <c r="P196" s="59">
        <f t="shared" si="17"/>
        <v>0</v>
      </c>
      <c r="Q196" s="203"/>
      <c r="R196" s="150"/>
      <c r="S196" s="153">
        <f t="shared" si="13"/>
        <v>0</v>
      </c>
      <c r="T196" s="225"/>
      <c r="U196" s="152"/>
      <c r="V196" s="206"/>
      <c r="W196" s="128"/>
      <c r="Y196" s="128" t="str">
        <f t="shared" si="14"/>
        <v/>
      </c>
      <c r="AA196" s="128" t="str">
        <f t="shared" si="15"/>
        <v/>
      </c>
      <c r="AB196" s="132" t="str">
        <f t="shared" si="16"/>
        <v xml:space="preserve"> Rate</v>
      </c>
      <c r="AJ196" s="49"/>
    </row>
    <row r="197" spans="2:36" ht="14.65" customHeight="1" x14ac:dyDescent="0.25">
      <c r="B197" s="55">
        <v>188</v>
      </c>
      <c r="C197" s="113"/>
      <c r="D197" s="56"/>
      <c r="E197" s="56"/>
      <c r="F197" s="113"/>
      <c r="G197" s="62"/>
      <c r="H197" s="57"/>
      <c r="I197" s="58" t="str">
        <f>IFERROR(VLOOKUP(H197,Lists!B:C,2,FALSE),"")</f>
        <v/>
      </c>
      <c r="J197" s="56"/>
      <c r="K197" s="57"/>
      <c r="L197" s="79" t="str">
        <f>IFERROR(INDEX(Sheet1!$B$2:$B$29,MATCH('Claims Summary'!Y197,Sheet1!$A$2:$A$29,0)),"")</f>
        <v/>
      </c>
      <c r="M197" s="58" t="str">
        <f>IFERROR(VLOOKUP(Y197,'LTSS Rates'!A:B,2,FALSE),"")</f>
        <v/>
      </c>
      <c r="N197" s="56"/>
      <c r="O197" s="107">
        <f>IFERROR(INDEX('LTSS Rates'!$A$3:$E$31,MATCH(AA197,'LTSS Rates'!$A$3:$A$31,0),MATCH(AB197,'LTSS Rates'!$A$3:$E$3,0)),0)</f>
        <v>0</v>
      </c>
      <c r="P197" s="59">
        <f t="shared" si="17"/>
        <v>0</v>
      </c>
      <c r="Q197" s="203"/>
      <c r="R197" s="150"/>
      <c r="S197" s="153">
        <f t="shared" si="13"/>
        <v>0</v>
      </c>
      <c r="T197" s="225"/>
      <c r="U197" s="152"/>
      <c r="V197" s="206"/>
      <c r="W197" s="128"/>
      <c r="Y197" s="128" t="str">
        <f t="shared" si="14"/>
        <v/>
      </c>
      <c r="AA197" s="128" t="str">
        <f t="shared" si="15"/>
        <v/>
      </c>
      <c r="AB197" s="132" t="str">
        <f t="shared" si="16"/>
        <v xml:space="preserve"> Rate</v>
      </c>
      <c r="AJ197" s="49"/>
    </row>
    <row r="198" spans="2:36" ht="14.65" customHeight="1" x14ac:dyDescent="0.25">
      <c r="B198" s="60">
        <v>189</v>
      </c>
      <c r="C198" s="113"/>
      <c r="D198" s="56"/>
      <c r="E198" s="56"/>
      <c r="F198" s="113"/>
      <c r="G198" s="62"/>
      <c r="H198" s="57"/>
      <c r="I198" s="58" t="str">
        <f>IFERROR(VLOOKUP(H198,Lists!B:C,2,FALSE),"")</f>
        <v/>
      </c>
      <c r="J198" s="56"/>
      <c r="K198" s="57"/>
      <c r="L198" s="79" t="str">
        <f>IFERROR(INDEX(Sheet1!$B$2:$B$29,MATCH('Claims Summary'!Y198,Sheet1!$A$2:$A$29,0)),"")</f>
        <v/>
      </c>
      <c r="M198" s="58" t="str">
        <f>IFERROR(VLOOKUP(Y198,'LTSS Rates'!A:B,2,FALSE),"")</f>
        <v/>
      </c>
      <c r="N198" s="56"/>
      <c r="O198" s="107">
        <f>IFERROR(INDEX('LTSS Rates'!$A$3:$E$31,MATCH(AA198,'LTSS Rates'!$A$3:$A$31,0),MATCH(AB198,'LTSS Rates'!$A$3:$E$3,0)),0)</f>
        <v>0</v>
      </c>
      <c r="P198" s="59">
        <f t="shared" si="17"/>
        <v>0</v>
      </c>
      <c r="Q198" s="203"/>
      <c r="R198" s="150"/>
      <c r="S198" s="153">
        <f t="shared" si="13"/>
        <v>0</v>
      </c>
      <c r="T198" s="225"/>
      <c r="U198" s="152"/>
      <c r="V198" s="206"/>
      <c r="W198" s="128"/>
      <c r="Y198" s="128" t="str">
        <f t="shared" si="14"/>
        <v/>
      </c>
      <c r="AA198" s="128" t="str">
        <f t="shared" si="15"/>
        <v/>
      </c>
      <c r="AB198" s="132" t="str">
        <f t="shared" si="16"/>
        <v xml:space="preserve"> Rate</v>
      </c>
      <c r="AJ198" s="49"/>
    </row>
    <row r="199" spans="2:36" ht="14.65" customHeight="1" x14ac:dyDescent="0.25">
      <c r="B199" s="60">
        <v>190</v>
      </c>
      <c r="C199" s="113"/>
      <c r="D199" s="56"/>
      <c r="E199" s="56"/>
      <c r="F199" s="113"/>
      <c r="G199" s="62"/>
      <c r="H199" s="57"/>
      <c r="I199" s="58" t="str">
        <f>IFERROR(VLOOKUP(H199,Lists!B:C,2,FALSE),"")</f>
        <v/>
      </c>
      <c r="J199" s="56"/>
      <c r="K199" s="57"/>
      <c r="L199" s="79" t="str">
        <f>IFERROR(INDEX(Sheet1!$B$2:$B$29,MATCH('Claims Summary'!Y199,Sheet1!$A$2:$A$29,0)),"")</f>
        <v/>
      </c>
      <c r="M199" s="58" t="str">
        <f>IFERROR(VLOOKUP(Y199,'LTSS Rates'!A:B,2,FALSE),"")</f>
        <v/>
      </c>
      <c r="N199" s="56"/>
      <c r="O199" s="107">
        <f>IFERROR(INDEX('LTSS Rates'!$A$3:$E$31,MATCH(AA199,'LTSS Rates'!$A$3:$A$31,0),MATCH(AB199,'LTSS Rates'!$A$3:$E$3,0)),0)</f>
        <v>0</v>
      </c>
      <c r="P199" s="59">
        <f t="shared" si="17"/>
        <v>0</v>
      </c>
      <c r="Q199" s="203"/>
      <c r="R199" s="150"/>
      <c r="S199" s="153">
        <f t="shared" si="13"/>
        <v>0</v>
      </c>
      <c r="T199" s="225"/>
      <c r="U199" s="152"/>
      <c r="V199" s="206"/>
      <c r="W199" s="128"/>
      <c r="Y199" s="128" t="str">
        <f t="shared" si="14"/>
        <v/>
      </c>
      <c r="AA199" s="128" t="str">
        <f t="shared" si="15"/>
        <v/>
      </c>
      <c r="AB199" s="132" t="str">
        <f t="shared" si="16"/>
        <v xml:space="preserve"> Rate</v>
      </c>
      <c r="AJ199" s="49"/>
    </row>
    <row r="200" spans="2:36" ht="14.65" customHeight="1" x14ac:dyDescent="0.25">
      <c r="B200" s="60">
        <v>191</v>
      </c>
      <c r="C200" s="113"/>
      <c r="D200" s="56"/>
      <c r="E200" s="56"/>
      <c r="F200" s="113"/>
      <c r="G200" s="62"/>
      <c r="H200" s="57"/>
      <c r="I200" s="58" t="str">
        <f>IFERROR(VLOOKUP(H200,Lists!B:C,2,FALSE),"")</f>
        <v/>
      </c>
      <c r="J200" s="56"/>
      <c r="K200" s="57"/>
      <c r="L200" s="79" t="str">
        <f>IFERROR(INDEX(Sheet1!$B$2:$B$29,MATCH('Claims Summary'!Y200,Sheet1!$A$2:$A$29,0)),"")</f>
        <v/>
      </c>
      <c r="M200" s="58" t="str">
        <f>IFERROR(VLOOKUP(Y200,'LTSS Rates'!A:B,2,FALSE),"")</f>
        <v/>
      </c>
      <c r="N200" s="56"/>
      <c r="O200" s="107">
        <f>IFERROR(INDEX('LTSS Rates'!$A$3:$E$31,MATCH(AA200,'LTSS Rates'!$A$3:$A$31,0),MATCH(AB200,'LTSS Rates'!$A$3:$E$3,0)),0)</f>
        <v>0</v>
      </c>
      <c r="P200" s="59">
        <f t="shared" si="17"/>
        <v>0</v>
      </c>
      <c r="Q200" s="203"/>
      <c r="R200" s="150"/>
      <c r="S200" s="153">
        <f t="shared" si="13"/>
        <v>0</v>
      </c>
      <c r="T200" s="225"/>
      <c r="U200" s="152"/>
      <c r="V200" s="206"/>
      <c r="W200" s="128"/>
      <c r="Y200" s="128" t="str">
        <f t="shared" si="14"/>
        <v/>
      </c>
      <c r="AA200" s="128" t="str">
        <f t="shared" si="15"/>
        <v/>
      </c>
      <c r="AB200" s="132" t="str">
        <f t="shared" si="16"/>
        <v xml:space="preserve"> Rate</v>
      </c>
      <c r="AJ200" s="49"/>
    </row>
    <row r="201" spans="2:36" ht="14.65" customHeight="1" x14ac:dyDescent="0.25">
      <c r="B201" s="55">
        <v>192</v>
      </c>
      <c r="C201" s="113"/>
      <c r="D201" s="56"/>
      <c r="E201" s="56"/>
      <c r="F201" s="113"/>
      <c r="G201" s="62"/>
      <c r="H201" s="57"/>
      <c r="I201" s="58" t="str">
        <f>IFERROR(VLOOKUP(H201,Lists!B:C,2,FALSE),"")</f>
        <v/>
      </c>
      <c r="J201" s="56"/>
      <c r="K201" s="57"/>
      <c r="L201" s="79" t="str">
        <f>IFERROR(INDEX(Sheet1!$B$2:$B$29,MATCH('Claims Summary'!Y201,Sheet1!$A$2:$A$29,0)),"")</f>
        <v/>
      </c>
      <c r="M201" s="58" t="str">
        <f>IFERROR(VLOOKUP(Y201,'LTSS Rates'!A:B,2,FALSE),"")</f>
        <v/>
      </c>
      <c r="N201" s="56"/>
      <c r="O201" s="107">
        <f>IFERROR(INDEX('LTSS Rates'!$A$3:$E$31,MATCH(AA201,'LTSS Rates'!$A$3:$A$31,0),MATCH(AB201,'LTSS Rates'!$A$3:$E$3,0)),0)</f>
        <v>0</v>
      </c>
      <c r="P201" s="59">
        <f t="shared" si="17"/>
        <v>0</v>
      </c>
      <c r="Q201" s="203"/>
      <c r="R201" s="150"/>
      <c r="S201" s="153">
        <f t="shared" si="13"/>
        <v>0</v>
      </c>
      <c r="T201" s="225"/>
      <c r="U201" s="152"/>
      <c r="V201" s="206"/>
      <c r="W201" s="128"/>
      <c r="Y201" s="128" t="str">
        <f t="shared" si="14"/>
        <v/>
      </c>
      <c r="AA201" s="128" t="str">
        <f t="shared" si="15"/>
        <v/>
      </c>
      <c r="AB201" s="132" t="str">
        <f t="shared" si="16"/>
        <v xml:space="preserve"> Rate</v>
      </c>
      <c r="AJ201" s="49"/>
    </row>
    <row r="202" spans="2:36" ht="14.65" customHeight="1" x14ac:dyDescent="0.25">
      <c r="B202" s="60">
        <v>193</v>
      </c>
      <c r="C202" s="113"/>
      <c r="D202" s="56"/>
      <c r="E202" s="56"/>
      <c r="F202" s="113"/>
      <c r="G202" s="62"/>
      <c r="H202" s="57"/>
      <c r="I202" s="58" t="str">
        <f>IFERROR(VLOOKUP(H202,Lists!B:C,2,FALSE),"")</f>
        <v/>
      </c>
      <c r="J202" s="56"/>
      <c r="K202" s="57"/>
      <c r="L202" s="79" t="str">
        <f>IFERROR(INDEX(Sheet1!$B$2:$B$29,MATCH('Claims Summary'!Y202,Sheet1!$A$2:$A$29,0)),"")</f>
        <v/>
      </c>
      <c r="M202" s="58" t="str">
        <f>IFERROR(VLOOKUP(Y202,'LTSS Rates'!A:B,2,FALSE),"")</f>
        <v/>
      </c>
      <c r="N202" s="56"/>
      <c r="O202" s="107">
        <f>IFERROR(INDEX('LTSS Rates'!$A$3:$E$31,MATCH(AA202,'LTSS Rates'!$A$3:$A$31,0),MATCH(AB202,'LTSS Rates'!$A$3:$E$3,0)),0)</f>
        <v>0</v>
      </c>
      <c r="P202" s="59">
        <f t="shared" si="17"/>
        <v>0</v>
      </c>
      <c r="Q202" s="203"/>
      <c r="R202" s="150"/>
      <c r="S202" s="153">
        <f t="shared" si="13"/>
        <v>0</v>
      </c>
      <c r="T202" s="225"/>
      <c r="U202" s="152"/>
      <c r="V202" s="206"/>
      <c r="W202" s="128"/>
      <c r="Y202" s="128" t="str">
        <f t="shared" si="14"/>
        <v/>
      </c>
      <c r="AA202" s="128" t="str">
        <f t="shared" si="15"/>
        <v/>
      </c>
      <c r="AB202" s="132" t="str">
        <f t="shared" si="16"/>
        <v xml:space="preserve"> Rate</v>
      </c>
      <c r="AJ202" s="49"/>
    </row>
    <row r="203" spans="2:36" ht="14.65" customHeight="1" x14ac:dyDescent="0.25">
      <c r="B203" s="60">
        <v>194</v>
      </c>
      <c r="C203" s="113"/>
      <c r="D203" s="56"/>
      <c r="E203" s="56"/>
      <c r="F203" s="113"/>
      <c r="G203" s="62"/>
      <c r="H203" s="57"/>
      <c r="I203" s="58" t="str">
        <f>IFERROR(VLOOKUP(H203,Lists!B:C,2,FALSE),"")</f>
        <v/>
      </c>
      <c r="J203" s="56"/>
      <c r="K203" s="57"/>
      <c r="L203" s="79" t="str">
        <f>IFERROR(INDEX(Sheet1!$B$2:$B$29,MATCH('Claims Summary'!Y203,Sheet1!$A$2:$A$29,0)),"")</f>
        <v/>
      </c>
      <c r="M203" s="58" t="str">
        <f>IFERROR(VLOOKUP(Y203,'LTSS Rates'!A:B,2,FALSE),"")</f>
        <v/>
      </c>
      <c r="N203" s="56"/>
      <c r="O203" s="107">
        <f>IFERROR(INDEX('LTSS Rates'!$A$3:$E$31,MATCH(AA203,'LTSS Rates'!$A$3:$A$31,0),MATCH(AB203,'LTSS Rates'!$A$3:$E$3,0)),0)</f>
        <v>0</v>
      </c>
      <c r="P203" s="59">
        <f t="shared" si="17"/>
        <v>0</v>
      </c>
      <c r="Q203" s="203"/>
      <c r="R203" s="150"/>
      <c r="S203" s="153">
        <f t="shared" ref="S203:S266" si="18">P203-R203</f>
        <v>0</v>
      </c>
      <c r="T203" s="225"/>
      <c r="U203" s="152"/>
      <c r="V203" s="206"/>
      <c r="W203" s="128"/>
      <c r="Y203" s="128" t="str">
        <f t="shared" ref="Y203:Y266" si="19">CONCATENATE(K203,J203)</f>
        <v/>
      </c>
      <c r="AA203" s="128" t="str">
        <f t="shared" ref="AA203:AA266" si="20">IF(G203="State Funded",CONCATENATE(K203,"CP"),CONCATENATE(K203,J203))</f>
        <v/>
      </c>
      <c r="AB203" s="132" t="str">
        <f t="shared" ref="AB203:AB266" si="21">CONCATENATE(I203," ","Rate")</f>
        <v xml:space="preserve"> Rate</v>
      </c>
      <c r="AJ203" s="49"/>
    </row>
    <row r="204" spans="2:36" ht="14.65" customHeight="1" x14ac:dyDescent="0.25">
      <c r="B204" s="60">
        <v>195</v>
      </c>
      <c r="C204" s="113"/>
      <c r="D204" s="56"/>
      <c r="E204" s="56"/>
      <c r="F204" s="113"/>
      <c r="G204" s="62"/>
      <c r="H204" s="57"/>
      <c r="I204" s="58" t="str">
        <f>IFERROR(VLOOKUP(H204,Lists!B:C,2,FALSE),"")</f>
        <v/>
      </c>
      <c r="J204" s="56"/>
      <c r="K204" s="57"/>
      <c r="L204" s="79" t="str">
        <f>IFERROR(INDEX(Sheet1!$B$2:$B$29,MATCH('Claims Summary'!Y204,Sheet1!$A$2:$A$29,0)),"")</f>
        <v/>
      </c>
      <c r="M204" s="58" t="str">
        <f>IFERROR(VLOOKUP(Y204,'LTSS Rates'!A:B,2,FALSE),"")</f>
        <v/>
      </c>
      <c r="N204" s="56"/>
      <c r="O204" s="107">
        <f>IFERROR(INDEX('LTSS Rates'!$A$3:$E$31,MATCH(AA204,'LTSS Rates'!$A$3:$A$31,0),MATCH(AB204,'LTSS Rates'!$A$3:$E$3,0)),0)</f>
        <v>0</v>
      </c>
      <c r="P204" s="59">
        <f t="shared" si="17"/>
        <v>0</v>
      </c>
      <c r="Q204" s="203"/>
      <c r="R204" s="150"/>
      <c r="S204" s="153">
        <f t="shared" si="18"/>
        <v>0</v>
      </c>
      <c r="T204" s="225"/>
      <c r="U204" s="152"/>
      <c r="V204" s="206"/>
      <c r="W204" s="128"/>
      <c r="Y204" s="128" t="str">
        <f t="shared" si="19"/>
        <v/>
      </c>
      <c r="AA204" s="128" t="str">
        <f t="shared" si="20"/>
        <v/>
      </c>
      <c r="AB204" s="132" t="str">
        <f t="shared" si="21"/>
        <v xml:space="preserve"> Rate</v>
      </c>
      <c r="AJ204" s="49"/>
    </row>
    <row r="205" spans="2:36" ht="14.65" customHeight="1" x14ac:dyDescent="0.25">
      <c r="B205" s="55">
        <v>196</v>
      </c>
      <c r="C205" s="113"/>
      <c r="D205" s="56"/>
      <c r="E205" s="56"/>
      <c r="F205" s="113"/>
      <c r="G205" s="62"/>
      <c r="H205" s="57"/>
      <c r="I205" s="58" t="str">
        <f>IFERROR(VLOOKUP(H205,Lists!B:C,2,FALSE),"")</f>
        <v/>
      </c>
      <c r="J205" s="56"/>
      <c r="K205" s="57"/>
      <c r="L205" s="79" t="str">
        <f>IFERROR(INDEX(Sheet1!$B$2:$B$29,MATCH('Claims Summary'!Y205,Sheet1!$A$2:$A$29,0)),"")</f>
        <v/>
      </c>
      <c r="M205" s="58" t="str">
        <f>IFERROR(VLOOKUP(Y205,'LTSS Rates'!A:B,2,FALSE),"")</f>
        <v/>
      </c>
      <c r="N205" s="56"/>
      <c r="O205" s="107">
        <f>IFERROR(INDEX('LTSS Rates'!$A$3:$E$31,MATCH(AA205,'LTSS Rates'!$A$3:$A$31,0),MATCH(AB205,'LTSS Rates'!$A$3:$E$3,0)),0)</f>
        <v>0</v>
      </c>
      <c r="P205" s="59">
        <f t="shared" si="17"/>
        <v>0</v>
      </c>
      <c r="Q205" s="203"/>
      <c r="R205" s="150"/>
      <c r="S205" s="153">
        <f t="shared" si="18"/>
        <v>0</v>
      </c>
      <c r="T205" s="225"/>
      <c r="U205" s="152"/>
      <c r="V205" s="206"/>
      <c r="W205" s="128"/>
      <c r="Y205" s="128" t="str">
        <f t="shared" si="19"/>
        <v/>
      </c>
      <c r="AA205" s="128" t="str">
        <f t="shared" si="20"/>
        <v/>
      </c>
      <c r="AB205" s="132" t="str">
        <f t="shared" si="21"/>
        <v xml:space="preserve"> Rate</v>
      </c>
      <c r="AJ205" s="49"/>
    </row>
    <row r="206" spans="2:36" ht="14.65" customHeight="1" x14ac:dyDescent="0.25">
      <c r="B206" s="60">
        <v>197</v>
      </c>
      <c r="C206" s="113"/>
      <c r="D206" s="56"/>
      <c r="E206" s="56"/>
      <c r="F206" s="113"/>
      <c r="G206" s="62"/>
      <c r="H206" s="57"/>
      <c r="I206" s="58" t="str">
        <f>IFERROR(VLOOKUP(H206,Lists!B:C,2,FALSE),"")</f>
        <v/>
      </c>
      <c r="J206" s="56"/>
      <c r="K206" s="57"/>
      <c r="L206" s="79" t="str">
        <f>IFERROR(INDEX(Sheet1!$B$2:$B$29,MATCH('Claims Summary'!Y206,Sheet1!$A$2:$A$29,0)),"")</f>
        <v/>
      </c>
      <c r="M206" s="58" t="str">
        <f>IFERROR(VLOOKUP(Y206,'LTSS Rates'!A:B,2,FALSE),"")</f>
        <v/>
      </c>
      <c r="N206" s="56"/>
      <c r="O206" s="107">
        <f>IFERROR(INDEX('LTSS Rates'!$A$3:$E$31,MATCH(AA206,'LTSS Rates'!$A$3:$A$31,0),MATCH(AB206,'LTSS Rates'!$A$3:$E$3,0)),0)</f>
        <v>0</v>
      </c>
      <c r="P206" s="59">
        <f t="shared" si="17"/>
        <v>0</v>
      </c>
      <c r="Q206" s="203"/>
      <c r="R206" s="150"/>
      <c r="S206" s="153">
        <f t="shared" si="18"/>
        <v>0</v>
      </c>
      <c r="T206" s="225"/>
      <c r="U206" s="152"/>
      <c r="V206" s="206"/>
      <c r="W206" s="128"/>
      <c r="Y206" s="128" t="str">
        <f t="shared" si="19"/>
        <v/>
      </c>
      <c r="AA206" s="128" t="str">
        <f t="shared" si="20"/>
        <v/>
      </c>
      <c r="AB206" s="132" t="str">
        <f t="shared" si="21"/>
        <v xml:space="preserve"> Rate</v>
      </c>
      <c r="AJ206" s="49"/>
    </row>
    <row r="207" spans="2:36" ht="14.65" customHeight="1" x14ac:dyDescent="0.25">
      <c r="B207" s="60">
        <v>198</v>
      </c>
      <c r="C207" s="113"/>
      <c r="D207" s="56"/>
      <c r="E207" s="56"/>
      <c r="F207" s="113"/>
      <c r="G207" s="62"/>
      <c r="H207" s="57"/>
      <c r="I207" s="58" t="str">
        <f>IFERROR(VLOOKUP(H207,Lists!B:C,2,FALSE),"")</f>
        <v/>
      </c>
      <c r="J207" s="56"/>
      <c r="K207" s="57"/>
      <c r="L207" s="79" t="str">
        <f>IFERROR(INDEX(Sheet1!$B$2:$B$29,MATCH('Claims Summary'!Y207,Sheet1!$A$2:$A$29,0)),"")</f>
        <v/>
      </c>
      <c r="M207" s="58" t="str">
        <f>IFERROR(VLOOKUP(Y207,'LTSS Rates'!A:B,2,FALSE),"")</f>
        <v/>
      </c>
      <c r="N207" s="56"/>
      <c r="O207" s="107">
        <f>IFERROR(INDEX('LTSS Rates'!$A$3:$E$31,MATCH(AA207,'LTSS Rates'!$A$3:$A$31,0),MATCH(AB207,'LTSS Rates'!$A$3:$E$3,0)),0)</f>
        <v>0</v>
      </c>
      <c r="P207" s="59">
        <f t="shared" si="17"/>
        <v>0</v>
      </c>
      <c r="Q207" s="203"/>
      <c r="R207" s="150"/>
      <c r="S207" s="153">
        <f t="shared" si="18"/>
        <v>0</v>
      </c>
      <c r="T207" s="225"/>
      <c r="U207" s="152"/>
      <c r="V207" s="206"/>
      <c r="W207" s="128"/>
      <c r="Y207" s="128" t="str">
        <f t="shared" si="19"/>
        <v/>
      </c>
      <c r="AA207" s="128" t="str">
        <f t="shared" si="20"/>
        <v/>
      </c>
      <c r="AB207" s="132" t="str">
        <f t="shared" si="21"/>
        <v xml:space="preserve"> Rate</v>
      </c>
      <c r="AJ207" s="49"/>
    </row>
    <row r="208" spans="2:36" ht="14.65" customHeight="1" x14ac:dyDescent="0.25">
      <c r="B208" s="60">
        <v>199</v>
      </c>
      <c r="C208" s="113"/>
      <c r="D208" s="56"/>
      <c r="E208" s="56"/>
      <c r="F208" s="113"/>
      <c r="G208" s="62"/>
      <c r="H208" s="57"/>
      <c r="I208" s="58" t="str">
        <f>IFERROR(VLOOKUP(H208,Lists!B:C,2,FALSE),"")</f>
        <v/>
      </c>
      <c r="J208" s="56"/>
      <c r="K208" s="57"/>
      <c r="L208" s="79" t="str">
        <f>IFERROR(INDEX(Sheet1!$B$2:$B$29,MATCH('Claims Summary'!Y208,Sheet1!$A$2:$A$29,0)),"")</f>
        <v/>
      </c>
      <c r="M208" s="58" t="str">
        <f>IFERROR(VLOOKUP(Y208,'LTSS Rates'!A:B,2,FALSE),"")</f>
        <v/>
      </c>
      <c r="N208" s="56"/>
      <c r="O208" s="107">
        <f>IFERROR(INDEX('LTSS Rates'!$A$3:$E$31,MATCH(AA208,'LTSS Rates'!$A$3:$A$31,0),MATCH(AB208,'LTSS Rates'!$A$3:$E$3,0)),0)</f>
        <v>0</v>
      </c>
      <c r="P208" s="59">
        <f t="shared" si="17"/>
        <v>0</v>
      </c>
      <c r="Q208" s="203"/>
      <c r="R208" s="150"/>
      <c r="S208" s="153">
        <f t="shared" si="18"/>
        <v>0</v>
      </c>
      <c r="T208" s="225"/>
      <c r="U208" s="152"/>
      <c r="V208" s="206"/>
      <c r="W208" s="128"/>
      <c r="Y208" s="128" t="str">
        <f t="shared" si="19"/>
        <v/>
      </c>
      <c r="AA208" s="128" t="str">
        <f t="shared" si="20"/>
        <v/>
      </c>
      <c r="AB208" s="132" t="str">
        <f t="shared" si="21"/>
        <v xml:space="preserve"> Rate</v>
      </c>
      <c r="AJ208" s="49"/>
    </row>
    <row r="209" spans="2:36" ht="14.65" customHeight="1" x14ac:dyDescent="0.25">
      <c r="B209" s="55">
        <v>200</v>
      </c>
      <c r="C209" s="113"/>
      <c r="D209" s="56"/>
      <c r="E209" s="56"/>
      <c r="F209" s="113"/>
      <c r="G209" s="62"/>
      <c r="H209" s="57"/>
      <c r="I209" s="58" t="str">
        <f>IFERROR(VLOOKUP(H209,Lists!B:C,2,FALSE),"")</f>
        <v/>
      </c>
      <c r="J209" s="56"/>
      <c r="K209" s="57"/>
      <c r="L209" s="79" t="str">
        <f>IFERROR(INDEX(Sheet1!$B$2:$B$29,MATCH('Claims Summary'!Y209,Sheet1!$A$2:$A$29,0)),"")</f>
        <v/>
      </c>
      <c r="M209" s="58" t="str">
        <f>IFERROR(VLOOKUP(Y209,'LTSS Rates'!A:B,2,FALSE),"")</f>
        <v/>
      </c>
      <c r="N209" s="56"/>
      <c r="O209" s="107">
        <f>IFERROR(INDEX('LTSS Rates'!$A$3:$E$31,MATCH(AA209,'LTSS Rates'!$A$3:$A$31,0),MATCH(AB209,'LTSS Rates'!$A$3:$E$3,0)),0)</f>
        <v>0</v>
      </c>
      <c r="P209" s="59">
        <f t="shared" si="17"/>
        <v>0</v>
      </c>
      <c r="Q209" s="203"/>
      <c r="R209" s="150"/>
      <c r="S209" s="153">
        <f t="shared" si="18"/>
        <v>0</v>
      </c>
      <c r="T209" s="225"/>
      <c r="U209" s="152"/>
      <c r="V209" s="206"/>
      <c r="W209" s="128"/>
      <c r="Y209" s="128" t="str">
        <f t="shared" si="19"/>
        <v/>
      </c>
      <c r="AA209" s="128" t="str">
        <f t="shared" si="20"/>
        <v/>
      </c>
      <c r="AB209" s="132" t="str">
        <f t="shared" si="21"/>
        <v xml:space="preserve"> Rate</v>
      </c>
      <c r="AJ209" s="49"/>
    </row>
    <row r="210" spans="2:36" ht="14.65" customHeight="1" x14ac:dyDescent="0.25">
      <c r="B210" s="55">
        <v>201</v>
      </c>
      <c r="C210" s="113"/>
      <c r="D210" s="56"/>
      <c r="E210" s="56"/>
      <c r="F210" s="113"/>
      <c r="G210" s="62"/>
      <c r="H210" s="57"/>
      <c r="I210" s="58" t="str">
        <f>IFERROR(VLOOKUP(H210,Lists!B:C,2,FALSE),"")</f>
        <v/>
      </c>
      <c r="J210" s="56"/>
      <c r="K210" s="57"/>
      <c r="L210" s="79" t="str">
        <f>IFERROR(INDEX(Sheet1!$B$2:$B$29,MATCH('Claims Summary'!Y210,Sheet1!$A$2:$A$29,0)),"")</f>
        <v/>
      </c>
      <c r="M210" s="58" t="str">
        <f>IFERROR(VLOOKUP(Y210,'LTSS Rates'!A:B,2,FALSE),"")</f>
        <v/>
      </c>
      <c r="N210" s="56"/>
      <c r="O210" s="107">
        <f>IFERROR(INDEX('LTSS Rates'!$A$3:$E$31,MATCH(AA210,'LTSS Rates'!$A$3:$A$31,0),MATCH(AB210,'LTSS Rates'!$A$3:$E$3,0)),0)</f>
        <v>0</v>
      </c>
      <c r="P210" s="59">
        <f t="shared" si="17"/>
        <v>0</v>
      </c>
      <c r="Q210" s="203"/>
      <c r="R210" s="150"/>
      <c r="S210" s="153">
        <f t="shared" si="18"/>
        <v>0</v>
      </c>
      <c r="T210" s="225"/>
      <c r="U210" s="152"/>
      <c r="V210" s="206"/>
      <c r="W210" s="128"/>
      <c r="Y210" s="128" t="str">
        <f t="shared" si="19"/>
        <v/>
      </c>
      <c r="AA210" s="128" t="str">
        <f t="shared" si="20"/>
        <v/>
      </c>
      <c r="AB210" s="132" t="str">
        <f t="shared" si="21"/>
        <v xml:space="preserve"> Rate</v>
      </c>
      <c r="AJ210" s="49"/>
    </row>
    <row r="211" spans="2:36" ht="14.65" customHeight="1" x14ac:dyDescent="0.25">
      <c r="B211" s="60">
        <v>202</v>
      </c>
      <c r="C211" s="113"/>
      <c r="D211" s="56"/>
      <c r="E211" s="56"/>
      <c r="F211" s="113"/>
      <c r="G211" s="62"/>
      <c r="H211" s="57"/>
      <c r="I211" s="58" t="str">
        <f>IFERROR(VLOOKUP(H211,Lists!B:C,2,FALSE),"")</f>
        <v/>
      </c>
      <c r="J211" s="56"/>
      <c r="K211" s="57"/>
      <c r="L211" s="79" t="str">
        <f>IFERROR(INDEX(Sheet1!$B$2:$B$29,MATCH('Claims Summary'!Y211,Sheet1!$A$2:$A$29,0)),"")</f>
        <v/>
      </c>
      <c r="M211" s="58" t="str">
        <f>IFERROR(VLOOKUP(Y211,'LTSS Rates'!A:B,2,FALSE),"")</f>
        <v/>
      </c>
      <c r="N211" s="56"/>
      <c r="O211" s="107">
        <f>IFERROR(INDEX('LTSS Rates'!$A$3:$E$31,MATCH(AA211,'LTSS Rates'!$A$3:$A$31,0),MATCH(AB211,'LTSS Rates'!$A$3:$E$3,0)),0)</f>
        <v>0</v>
      </c>
      <c r="P211" s="59">
        <f t="shared" ref="P211:P274" si="22">IFERROR(N211*O211,0)</f>
        <v>0</v>
      </c>
      <c r="Q211" s="203"/>
      <c r="R211" s="150"/>
      <c r="S211" s="153">
        <f t="shared" si="18"/>
        <v>0</v>
      </c>
      <c r="T211" s="225"/>
      <c r="U211" s="152"/>
      <c r="V211" s="206"/>
      <c r="W211" s="128"/>
      <c r="Y211" s="128" t="str">
        <f t="shared" si="19"/>
        <v/>
      </c>
      <c r="AA211" s="128" t="str">
        <f t="shared" si="20"/>
        <v/>
      </c>
      <c r="AB211" s="132" t="str">
        <f t="shared" si="21"/>
        <v xml:space="preserve"> Rate</v>
      </c>
      <c r="AJ211" s="49"/>
    </row>
    <row r="212" spans="2:36" ht="14.65" customHeight="1" x14ac:dyDescent="0.25">
      <c r="B212" s="60">
        <v>203</v>
      </c>
      <c r="C212" s="113"/>
      <c r="D212" s="56"/>
      <c r="E212" s="56"/>
      <c r="F212" s="113"/>
      <c r="G212" s="62"/>
      <c r="H212" s="57"/>
      <c r="I212" s="58" t="str">
        <f>IFERROR(VLOOKUP(H212,Lists!B:C,2,FALSE),"")</f>
        <v/>
      </c>
      <c r="J212" s="56"/>
      <c r="K212" s="57"/>
      <c r="L212" s="79" t="str">
        <f>IFERROR(INDEX(Sheet1!$B$2:$B$29,MATCH('Claims Summary'!Y212,Sheet1!$A$2:$A$29,0)),"")</f>
        <v/>
      </c>
      <c r="M212" s="58" t="str">
        <f>IFERROR(VLOOKUP(Y212,'LTSS Rates'!A:B,2,FALSE),"")</f>
        <v/>
      </c>
      <c r="N212" s="56"/>
      <c r="O212" s="107">
        <f>IFERROR(INDEX('LTSS Rates'!$A$3:$E$31,MATCH(AA212,'LTSS Rates'!$A$3:$A$31,0),MATCH(AB212,'LTSS Rates'!$A$3:$E$3,0)),0)</f>
        <v>0</v>
      </c>
      <c r="P212" s="59">
        <f t="shared" si="22"/>
        <v>0</v>
      </c>
      <c r="Q212" s="203"/>
      <c r="R212" s="150"/>
      <c r="S212" s="153">
        <f t="shared" si="18"/>
        <v>0</v>
      </c>
      <c r="T212" s="225"/>
      <c r="U212" s="152"/>
      <c r="V212" s="206"/>
      <c r="W212" s="128"/>
      <c r="Y212" s="128" t="str">
        <f t="shared" si="19"/>
        <v/>
      </c>
      <c r="AA212" s="128" t="str">
        <f t="shared" si="20"/>
        <v/>
      </c>
      <c r="AB212" s="132" t="str">
        <f t="shared" si="21"/>
        <v xml:space="preserve"> Rate</v>
      </c>
      <c r="AJ212" s="49"/>
    </row>
    <row r="213" spans="2:36" ht="14.65" customHeight="1" x14ac:dyDescent="0.25">
      <c r="B213" s="60">
        <v>204</v>
      </c>
      <c r="C213" s="113"/>
      <c r="D213" s="56"/>
      <c r="E213" s="56"/>
      <c r="F213" s="113"/>
      <c r="G213" s="62"/>
      <c r="H213" s="57"/>
      <c r="I213" s="58" t="str">
        <f>IFERROR(VLOOKUP(H213,Lists!B:C,2,FALSE),"")</f>
        <v/>
      </c>
      <c r="J213" s="56"/>
      <c r="K213" s="57"/>
      <c r="L213" s="79" t="str">
        <f>IFERROR(INDEX(Sheet1!$B$2:$B$29,MATCH('Claims Summary'!Y213,Sheet1!$A$2:$A$29,0)),"")</f>
        <v/>
      </c>
      <c r="M213" s="58" t="str">
        <f>IFERROR(VLOOKUP(Y213,'LTSS Rates'!A:B,2,FALSE),"")</f>
        <v/>
      </c>
      <c r="N213" s="56"/>
      <c r="O213" s="107">
        <f>IFERROR(INDEX('LTSS Rates'!$A$3:$E$31,MATCH(AA213,'LTSS Rates'!$A$3:$A$31,0),MATCH(AB213,'LTSS Rates'!$A$3:$E$3,0)),0)</f>
        <v>0</v>
      </c>
      <c r="P213" s="59">
        <f t="shared" si="22"/>
        <v>0</v>
      </c>
      <c r="Q213" s="203"/>
      <c r="R213" s="150"/>
      <c r="S213" s="153">
        <f t="shared" si="18"/>
        <v>0</v>
      </c>
      <c r="T213" s="225"/>
      <c r="U213" s="152"/>
      <c r="V213" s="206"/>
      <c r="W213" s="128"/>
      <c r="Y213" s="128" t="str">
        <f t="shared" si="19"/>
        <v/>
      </c>
      <c r="AA213" s="128" t="str">
        <f t="shared" si="20"/>
        <v/>
      </c>
      <c r="AB213" s="132" t="str">
        <f t="shared" si="21"/>
        <v xml:space="preserve"> Rate</v>
      </c>
      <c r="AJ213" s="49"/>
    </row>
    <row r="214" spans="2:36" ht="14.65" customHeight="1" x14ac:dyDescent="0.25">
      <c r="B214" s="55">
        <v>205</v>
      </c>
      <c r="C214" s="113"/>
      <c r="D214" s="56"/>
      <c r="E214" s="56"/>
      <c r="F214" s="113"/>
      <c r="G214" s="62"/>
      <c r="H214" s="57"/>
      <c r="I214" s="58" t="str">
        <f>IFERROR(VLOOKUP(H214,Lists!B:C,2,FALSE),"")</f>
        <v/>
      </c>
      <c r="J214" s="56"/>
      <c r="K214" s="57"/>
      <c r="L214" s="79" t="str">
        <f>IFERROR(INDEX(Sheet1!$B$2:$B$29,MATCH('Claims Summary'!Y214,Sheet1!$A$2:$A$29,0)),"")</f>
        <v/>
      </c>
      <c r="M214" s="58" t="str">
        <f>IFERROR(VLOOKUP(Y214,'LTSS Rates'!A:B,2,FALSE),"")</f>
        <v/>
      </c>
      <c r="N214" s="56"/>
      <c r="O214" s="107">
        <f>IFERROR(INDEX('LTSS Rates'!$A$3:$E$31,MATCH(AA214,'LTSS Rates'!$A$3:$A$31,0),MATCH(AB214,'LTSS Rates'!$A$3:$E$3,0)),0)</f>
        <v>0</v>
      </c>
      <c r="P214" s="59">
        <f t="shared" si="22"/>
        <v>0</v>
      </c>
      <c r="Q214" s="203"/>
      <c r="R214" s="150"/>
      <c r="S214" s="153">
        <f t="shared" si="18"/>
        <v>0</v>
      </c>
      <c r="T214" s="225"/>
      <c r="U214" s="152"/>
      <c r="V214" s="206"/>
      <c r="W214" s="128"/>
      <c r="Y214" s="128" t="str">
        <f t="shared" si="19"/>
        <v/>
      </c>
      <c r="AA214" s="128" t="str">
        <f t="shared" si="20"/>
        <v/>
      </c>
      <c r="AB214" s="132" t="str">
        <f t="shared" si="21"/>
        <v xml:space="preserve"> Rate</v>
      </c>
      <c r="AJ214" s="49"/>
    </row>
    <row r="215" spans="2:36" ht="14.65" customHeight="1" x14ac:dyDescent="0.25">
      <c r="B215" s="55">
        <v>206</v>
      </c>
      <c r="C215" s="113"/>
      <c r="D215" s="56"/>
      <c r="E215" s="56"/>
      <c r="F215" s="113"/>
      <c r="G215" s="62"/>
      <c r="H215" s="57"/>
      <c r="I215" s="58" t="str">
        <f>IFERROR(VLOOKUP(H215,Lists!B:C,2,FALSE),"")</f>
        <v/>
      </c>
      <c r="J215" s="56"/>
      <c r="K215" s="57"/>
      <c r="L215" s="79" t="str">
        <f>IFERROR(INDEX(Sheet1!$B$2:$B$29,MATCH('Claims Summary'!Y215,Sheet1!$A$2:$A$29,0)),"")</f>
        <v/>
      </c>
      <c r="M215" s="58" t="str">
        <f>IFERROR(VLOOKUP(Y215,'LTSS Rates'!A:B,2,FALSE),"")</f>
        <v/>
      </c>
      <c r="N215" s="56"/>
      <c r="O215" s="107">
        <f>IFERROR(INDEX('LTSS Rates'!$A$3:$E$31,MATCH(AA215,'LTSS Rates'!$A$3:$A$31,0),MATCH(AB215,'LTSS Rates'!$A$3:$E$3,0)),0)</f>
        <v>0</v>
      </c>
      <c r="P215" s="59">
        <f t="shared" si="22"/>
        <v>0</v>
      </c>
      <c r="Q215" s="203"/>
      <c r="R215" s="150"/>
      <c r="S215" s="153">
        <f t="shared" si="18"/>
        <v>0</v>
      </c>
      <c r="T215" s="225"/>
      <c r="U215" s="152"/>
      <c r="V215" s="206"/>
      <c r="W215" s="128"/>
      <c r="Y215" s="128" t="str">
        <f t="shared" si="19"/>
        <v/>
      </c>
      <c r="AA215" s="128" t="str">
        <f t="shared" si="20"/>
        <v/>
      </c>
      <c r="AB215" s="132" t="str">
        <f t="shared" si="21"/>
        <v xml:space="preserve"> Rate</v>
      </c>
      <c r="AJ215" s="49"/>
    </row>
    <row r="216" spans="2:36" ht="14.65" customHeight="1" x14ac:dyDescent="0.25">
      <c r="B216" s="60">
        <v>207</v>
      </c>
      <c r="C216" s="113"/>
      <c r="D216" s="56"/>
      <c r="E216" s="56"/>
      <c r="F216" s="113"/>
      <c r="G216" s="62"/>
      <c r="H216" s="57"/>
      <c r="I216" s="58" t="str">
        <f>IFERROR(VLOOKUP(H216,Lists!B:C,2,FALSE),"")</f>
        <v/>
      </c>
      <c r="J216" s="56"/>
      <c r="K216" s="57"/>
      <c r="L216" s="79" t="str">
        <f>IFERROR(INDEX(Sheet1!$B$2:$B$29,MATCH('Claims Summary'!Y216,Sheet1!$A$2:$A$29,0)),"")</f>
        <v/>
      </c>
      <c r="M216" s="58" t="str">
        <f>IFERROR(VLOOKUP(Y216,'LTSS Rates'!A:B,2,FALSE),"")</f>
        <v/>
      </c>
      <c r="N216" s="56"/>
      <c r="O216" s="107">
        <f>IFERROR(INDEX('LTSS Rates'!$A$3:$E$31,MATCH(AA216,'LTSS Rates'!$A$3:$A$31,0),MATCH(AB216,'LTSS Rates'!$A$3:$E$3,0)),0)</f>
        <v>0</v>
      </c>
      <c r="P216" s="59">
        <f t="shared" si="22"/>
        <v>0</v>
      </c>
      <c r="Q216" s="203"/>
      <c r="R216" s="150"/>
      <c r="S216" s="153">
        <f t="shared" si="18"/>
        <v>0</v>
      </c>
      <c r="T216" s="225"/>
      <c r="U216" s="152"/>
      <c r="V216" s="206"/>
      <c r="W216" s="128"/>
      <c r="Y216" s="128" t="str">
        <f t="shared" si="19"/>
        <v/>
      </c>
      <c r="AA216" s="128" t="str">
        <f t="shared" si="20"/>
        <v/>
      </c>
      <c r="AB216" s="132" t="str">
        <f t="shared" si="21"/>
        <v xml:space="preserve"> Rate</v>
      </c>
      <c r="AJ216" s="49"/>
    </row>
    <row r="217" spans="2:36" ht="14.65" customHeight="1" x14ac:dyDescent="0.25">
      <c r="B217" s="60">
        <v>208</v>
      </c>
      <c r="C217" s="113"/>
      <c r="D217" s="56"/>
      <c r="E217" s="56"/>
      <c r="F217" s="113"/>
      <c r="G217" s="62"/>
      <c r="H217" s="57"/>
      <c r="I217" s="58" t="str">
        <f>IFERROR(VLOOKUP(H217,Lists!B:C,2,FALSE),"")</f>
        <v/>
      </c>
      <c r="J217" s="56"/>
      <c r="K217" s="57"/>
      <c r="L217" s="79" t="str">
        <f>IFERROR(INDEX(Sheet1!$B$2:$B$29,MATCH('Claims Summary'!Y217,Sheet1!$A$2:$A$29,0)),"")</f>
        <v/>
      </c>
      <c r="M217" s="58" t="str">
        <f>IFERROR(VLOOKUP(Y217,'LTSS Rates'!A:B,2,FALSE),"")</f>
        <v/>
      </c>
      <c r="N217" s="56"/>
      <c r="O217" s="107">
        <f>IFERROR(INDEX('LTSS Rates'!$A$3:$E$31,MATCH(AA217,'LTSS Rates'!$A$3:$A$31,0),MATCH(AB217,'LTSS Rates'!$A$3:$E$3,0)),0)</f>
        <v>0</v>
      </c>
      <c r="P217" s="59">
        <f t="shared" si="22"/>
        <v>0</v>
      </c>
      <c r="Q217" s="203"/>
      <c r="R217" s="150"/>
      <c r="S217" s="153">
        <f t="shared" si="18"/>
        <v>0</v>
      </c>
      <c r="T217" s="225"/>
      <c r="U217" s="152"/>
      <c r="V217" s="206"/>
      <c r="W217" s="128"/>
      <c r="Y217" s="128" t="str">
        <f t="shared" si="19"/>
        <v/>
      </c>
      <c r="AA217" s="128" t="str">
        <f t="shared" si="20"/>
        <v/>
      </c>
      <c r="AB217" s="132" t="str">
        <f t="shared" si="21"/>
        <v xml:space="preserve"> Rate</v>
      </c>
      <c r="AJ217" s="49"/>
    </row>
    <row r="218" spans="2:36" ht="14.65" customHeight="1" x14ac:dyDescent="0.25">
      <c r="B218" s="60">
        <v>209</v>
      </c>
      <c r="C218" s="113"/>
      <c r="D218" s="56"/>
      <c r="E218" s="56"/>
      <c r="F218" s="113"/>
      <c r="G218" s="62"/>
      <c r="H218" s="57"/>
      <c r="I218" s="58" t="str">
        <f>IFERROR(VLOOKUP(H218,Lists!B:C,2,FALSE),"")</f>
        <v/>
      </c>
      <c r="J218" s="56"/>
      <c r="K218" s="57"/>
      <c r="L218" s="79" t="str">
        <f>IFERROR(INDEX(Sheet1!$B$2:$B$29,MATCH('Claims Summary'!Y218,Sheet1!$A$2:$A$29,0)),"")</f>
        <v/>
      </c>
      <c r="M218" s="58" t="str">
        <f>IFERROR(VLOOKUP(Y218,'LTSS Rates'!A:B,2,FALSE),"")</f>
        <v/>
      </c>
      <c r="N218" s="56"/>
      <c r="O218" s="107">
        <f>IFERROR(INDEX('LTSS Rates'!$A$3:$E$31,MATCH(AA218,'LTSS Rates'!$A$3:$A$31,0),MATCH(AB218,'LTSS Rates'!$A$3:$E$3,0)),0)</f>
        <v>0</v>
      </c>
      <c r="P218" s="59">
        <f t="shared" si="22"/>
        <v>0</v>
      </c>
      <c r="Q218" s="203"/>
      <c r="R218" s="150"/>
      <c r="S218" s="153">
        <f t="shared" si="18"/>
        <v>0</v>
      </c>
      <c r="T218" s="225"/>
      <c r="U218" s="152"/>
      <c r="V218" s="206"/>
      <c r="W218" s="128"/>
      <c r="Y218" s="128" t="str">
        <f t="shared" si="19"/>
        <v/>
      </c>
      <c r="AA218" s="128" t="str">
        <f t="shared" si="20"/>
        <v/>
      </c>
      <c r="AB218" s="132" t="str">
        <f t="shared" si="21"/>
        <v xml:space="preserve"> Rate</v>
      </c>
      <c r="AJ218" s="49"/>
    </row>
    <row r="219" spans="2:36" ht="14.65" customHeight="1" x14ac:dyDescent="0.25">
      <c r="B219" s="55">
        <v>210</v>
      </c>
      <c r="C219" s="113"/>
      <c r="D219" s="56"/>
      <c r="E219" s="56"/>
      <c r="F219" s="113"/>
      <c r="G219" s="62"/>
      <c r="H219" s="57"/>
      <c r="I219" s="58" t="str">
        <f>IFERROR(VLOOKUP(H219,Lists!B:C,2,FALSE),"")</f>
        <v/>
      </c>
      <c r="J219" s="56"/>
      <c r="K219" s="57"/>
      <c r="L219" s="79" t="str">
        <f>IFERROR(INDEX(Sheet1!$B$2:$B$29,MATCH('Claims Summary'!Y219,Sheet1!$A$2:$A$29,0)),"")</f>
        <v/>
      </c>
      <c r="M219" s="58" t="str">
        <f>IFERROR(VLOOKUP(Y219,'LTSS Rates'!A:B,2,FALSE),"")</f>
        <v/>
      </c>
      <c r="N219" s="56"/>
      <c r="O219" s="107">
        <f>IFERROR(INDEX('LTSS Rates'!$A$3:$E$31,MATCH(AA219,'LTSS Rates'!$A$3:$A$31,0),MATCH(AB219,'LTSS Rates'!$A$3:$E$3,0)),0)</f>
        <v>0</v>
      </c>
      <c r="P219" s="59">
        <f t="shared" si="22"/>
        <v>0</v>
      </c>
      <c r="Q219" s="203"/>
      <c r="R219" s="150"/>
      <c r="S219" s="153">
        <f t="shared" si="18"/>
        <v>0</v>
      </c>
      <c r="T219" s="225"/>
      <c r="U219" s="152"/>
      <c r="V219" s="206"/>
      <c r="W219" s="128"/>
      <c r="Y219" s="128" t="str">
        <f t="shared" si="19"/>
        <v/>
      </c>
      <c r="AA219" s="128" t="str">
        <f t="shared" si="20"/>
        <v/>
      </c>
      <c r="AB219" s="132" t="str">
        <f t="shared" si="21"/>
        <v xml:space="preserve"> Rate</v>
      </c>
      <c r="AJ219" s="49"/>
    </row>
    <row r="220" spans="2:36" ht="14.65" customHeight="1" x14ac:dyDescent="0.25">
      <c r="B220" s="55">
        <v>211</v>
      </c>
      <c r="C220" s="113"/>
      <c r="D220" s="56"/>
      <c r="E220" s="56"/>
      <c r="F220" s="113"/>
      <c r="G220" s="62"/>
      <c r="H220" s="57"/>
      <c r="I220" s="58" t="str">
        <f>IFERROR(VLOOKUP(H220,Lists!B:C,2,FALSE),"")</f>
        <v/>
      </c>
      <c r="J220" s="56"/>
      <c r="K220" s="57"/>
      <c r="L220" s="79" t="str">
        <f>IFERROR(INDEX(Sheet1!$B$2:$B$29,MATCH('Claims Summary'!Y220,Sheet1!$A$2:$A$29,0)),"")</f>
        <v/>
      </c>
      <c r="M220" s="58" t="str">
        <f>IFERROR(VLOOKUP(Y220,'LTSS Rates'!A:B,2,FALSE),"")</f>
        <v/>
      </c>
      <c r="N220" s="56"/>
      <c r="O220" s="107">
        <f>IFERROR(INDEX('LTSS Rates'!$A$3:$E$31,MATCH(AA220,'LTSS Rates'!$A$3:$A$31,0),MATCH(AB220,'LTSS Rates'!$A$3:$E$3,0)),0)</f>
        <v>0</v>
      </c>
      <c r="P220" s="59">
        <f t="shared" si="22"/>
        <v>0</v>
      </c>
      <c r="Q220" s="203"/>
      <c r="R220" s="150"/>
      <c r="S220" s="153">
        <f t="shared" si="18"/>
        <v>0</v>
      </c>
      <c r="T220" s="225"/>
      <c r="U220" s="152"/>
      <c r="V220" s="206"/>
      <c r="W220" s="128"/>
      <c r="Y220" s="128" t="str">
        <f t="shared" si="19"/>
        <v/>
      </c>
      <c r="AA220" s="128" t="str">
        <f t="shared" si="20"/>
        <v/>
      </c>
      <c r="AB220" s="132" t="str">
        <f t="shared" si="21"/>
        <v xml:space="preserve"> Rate</v>
      </c>
      <c r="AJ220" s="49"/>
    </row>
    <row r="221" spans="2:36" ht="14.65" customHeight="1" x14ac:dyDescent="0.25">
      <c r="B221" s="60">
        <v>212</v>
      </c>
      <c r="C221" s="113"/>
      <c r="D221" s="56"/>
      <c r="E221" s="56"/>
      <c r="F221" s="113"/>
      <c r="G221" s="62"/>
      <c r="H221" s="57"/>
      <c r="I221" s="58" t="str">
        <f>IFERROR(VLOOKUP(H221,Lists!B:C,2,FALSE),"")</f>
        <v/>
      </c>
      <c r="J221" s="56"/>
      <c r="K221" s="57"/>
      <c r="L221" s="79" t="str">
        <f>IFERROR(INDEX(Sheet1!$B$2:$B$29,MATCH('Claims Summary'!Y221,Sheet1!$A$2:$A$29,0)),"")</f>
        <v/>
      </c>
      <c r="M221" s="58" t="str">
        <f>IFERROR(VLOOKUP(Y221,'LTSS Rates'!A:B,2,FALSE),"")</f>
        <v/>
      </c>
      <c r="N221" s="56"/>
      <c r="O221" s="107">
        <f>IFERROR(INDEX('LTSS Rates'!$A$3:$E$31,MATCH(AA221,'LTSS Rates'!$A$3:$A$31,0),MATCH(AB221,'LTSS Rates'!$A$3:$E$3,0)),0)</f>
        <v>0</v>
      </c>
      <c r="P221" s="59">
        <f t="shared" si="22"/>
        <v>0</v>
      </c>
      <c r="Q221" s="203"/>
      <c r="R221" s="150"/>
      <c r="S221" s="153">
        <f t="shared" si="18"/>
        <v>0</v>
      </c>
      <c r="T221" s="225"/>
      <c r="U221" s="152"/>
      <c r="V221" s="206"/>
      <c r="W221" s="128"/>
      <c r="Y221" s="128" t="str">
        <f t="shared" si="19"/>
        <v/>
      </c>
      <c r="AA221" s="128" t="str">
        <f t="shared" si="20"/>
        <v/>
      </c>
      <c r="AB221" s="132" t="str">
        <f t="shared" si="21"/>
        <v xml:space="preserve"> Rate</v>
      </c>
      <c r="AJ221" s="49"/>
    </row>
    <row r="222" spans="2:36" ht="14.65" customHeight="1" x14ac:dyDescent="0.25">
      <c r="B222" s="60">
        <v>213</v>
      </c>
      <c r="C222" s="113"/>
      <c r="D222" s="56"/>
      <c r="E222" s="56"/>
      <c r="F222" s="113"/>
      <c r="G222" s="62"/>
      <c r="H222" s="57"/>
      <c r="I222" s="58" t="str">
        <f>IFERROR(VLOOKUP(H222,Lists!B:C,2,FALSE),"")</f>
        <v/>
      </c>
      <c r="J222" s="56"/>
      <c r="K222" s="57"/>
      <c r="L222" s="79" t="str">
        <f>IFERROR(INDEX(Sheet1!$B$2:$B$29,MATCH('Claims Summary'!Y222,Sheet1!$A$2:$A$29,0)),"")</f>
        <v/>
      </c>
      <c r="M222" s="58" t="str">
        <f>IFERROR(VLOOKUP(Y222,'LTSS Rates'!A:B,2,FALSE),"")</f>
        <v/>
      </c>
      <c r="N222" s="56"/>
      <c r="O222" s="107">
        <f>IFERROR(INDEX('LTSS Rates'!$A$3:$E$31,MATCH(AA222,'LTSS Rates'!$A$3:$A$31,0),MATCH(AB222,'LTSS Rates'!$A$3:$E$3,0)),0)</f>
        <v>0</v>
      </c>
      <c r="P222" s="59">
        <f t="shared" si="22"/>
        <v>0</v>
      </c>
      <c r="Q222" s="203"/>
      <c r="R222" s="150"/>
      <c r="S222" s="153">
        <f t="shared" si="18"/>
        <v>0</v>
      </c>
      <c r="T222" s="225"/>
      <c r="U222" s="152"/>
      <c r="V222" s="206"/>
      <c r="W222" s="128"/>
      <c r="Y222" s="128" t="str">
        <f t="shared" si="19"/>
        <v/>
      </c>
      <c r="AA222" s="128" t="str">
        <f t="shared" si="20"/>
        <v/>
      </c>
      <c r="AB222" s="132" t="str">
        <f t="shared" si="21"/>
        <v xml:space="preserve"> Rate</v>
      </c>
      <c r="AJ222" s="49"/>
    </row>
    <row r="223" spans="2:36" ht="14.65" customHeight="1" x14ac:dyDescent="0.25">
      <c r="B223" s="60">
        <v>214</v>
      </c>
      <c r="C223" s="113"/>
      <c r="D223" s="56"/>
      <c r="E223" s="56"/>
      <c r="F223" s="113"/>
      <c r="G223" s="62"/>
      <c r="H223" s="57"/>
      <c r="I223" s="58" t="str">
        <f>IFERROR(VLOOKUP(H223,Lists!B:C,2,FALSE),"")</f>
        <v/>
      </c>
      <c r="J223" s="56"/>
      <c r="K223" s="57"/>
      <c r="L223" s="79" t="str">
        <f>IFERROR(INDEX(Sheet1!$B$2:$B$29,MATCH('Claims Summary'!Y223,Sheet1!$A$2:$A$29,0)),"")</f>
        <v/>
      </c>
      <c r="M223" s="58" t="str">
        <f>IFERROR(VLOOKUP(Y223,'LTSS Rates'!A:B,2,FALSE),"")</f>
        <v/>
      </c>
      <c r="N223" s="56"/>
      <c r="O223" s="107">
        <f>IFERROR(INDEX('LTSS Rates'!$A$3:$E$31,MATCH(AA223,'LTSS Rates'!$A$3:$A$31,0),MATCH(AB223,'LTSS Rates'!$A$3:$E$3,0)),0)</f>
        <v>0</v>
      </c>
      <c r="P223" s="59">
        <f t="shared" si="22"/>
        <v>0</v>
      </c>
      <c r="Q223" s="203"/>
      <c r="R223" s="150"/>
      <c r="S223" s="153">
        <f t="shared" si="18"/>
        <v>0</v>
      </c>
      <c r="T223" s="225"/>
      <c r="U223" s="152"/>
      <c r="V223" s="206"/>
      <c r="W223" s="128"/>
      <c r="Y223" s="128" t="str">
        <f t="shared" si="19"/>
        <v/>
      </c>
      <c r="AA223" s="128" t="str">
        <f t="shared" si="20"/>
        <v/>
      </c>
      <c r="AB223" s="132" t="str">
        <f t="shared" si="21"/>
        <v xml:space="preserve"> Rate</v>
      </c>
      <c r="AJ223" s="49"/>
    </row>
    <row r="224" spans="2:36" ht="14.65" customHeight="1" x14ac:dyDescent="0.25">
      <c r="B224" s="55">
        <v>215</v>
      </c>
      <c r="C224" s="113"/>
      <c r="D224" s="56"/>
      <c r="E224" s="56"/>
      <c r="F224" s="113"/>
      <c r="G224" s="62"/>
      <c r="H224" s="57"/>
      <c r="I224" s="58" t="str">
        <f>IFERROR(VLOOKUP(H224,Lists!B:C,2,FALSE),"")</f>
        <v/>
      </c>
      <c r="J224" s="56"/>
      <c r="K224" s="57"/>
      <c r="L224" s="79" t="str">
        <f>IFERROR(INDEX(Sheet1!$B$2:$B$29,MATCH('Claims Summary'!Y224,Sheet1!$A$2:$A$29,0)),"")</f>
        <v/>
      </c>
      <c r="M224" s="58" t="str">
        <f>IFERROR(VLOOKUP(Y224,'LTSS Rates'!A:B,2,FALSE),"")</f>
        <v/>
      </c>
      <c r="N224" s="56"/>
      <c r="O224" s="107">
        <f>IFERROR(INDEX('LTSS Rates'!$A$3:$E$31,MATCH(AA224,'LTSS Rates'!$A$3:$A$31,0),MATCH(AB224,'LTSS Rates'!$A$3:$E$3,0)),0)</f>
        <v>0</v>
      </c>
      <c r="P224" s="59">
        <f t="shared" si="22"/>
        <v>0</v>
      </c>
      <c r="Q224" s="203"/>
      <c r="R224" s="150"/>
      <c r="S224" s="153">
        <f t="shared" si="18"/>
        <v>0</v>
      </c>
      <c r="T224" s="225"/>
      <c r="U224" s="152"/>
      <c r="V224" s="206"/>
      <c r="W224" s="128"/>
      <c r="Y224" s="128" t="str">
        <f t="shared" si="19"/>
        <v/>
      </c>
      <c r="AA224" s="128" t="str">
        <f t="shared" si="20"/>
        <v/>
      </c>
      <c r="AB224" s="132" t="str">
        <f t="shared" si="21"/>
        <v xml:space="preserve"> Rate</v>
      </c>
      <c r="AJ224" s="49"/>
    </row>
    <row r="225" spans="2:36" ht="14.65" customHeight="1" x14ac:dyDescent="0.25">
      <c r="B225" s="55">
        <v>216</v>
      </c>
      <c r="C225" s="113"/>
      <c r="D225" s="56"/>
      <c r="E225" s="56"/>
      <c r="F225" s="113"/>
      <c r="G225" s="62"/>
      <c r="H225" s="57"/>
      <c r="I225" s="58" t="str">
        <f>IFERROR(VLOOKUP(H225,Lists!B:C,2,FALSE),"")</f>
        <v/>
      </c>
      <c r="J225" s="56"/>
      <c r="K225" s="57"/>
      <c r="L225" s="79" t="str">
        <f>IFERROR(INDEX(Sheet1!$B$2:$B$29,MATCH('Claims Summary'!Y225,Sheet1!$A$2:$A$29,0)),"")</f>
        <v/>
      </c>
      <c r="M225" s="58" t="str">
        <f>IFERROR(VLOOKUP(Y225,'LTSS Rates'!A:B,2,FALSE),"")</f>
        <v/>
      </c>
      <c r="N225" s="56"/>
      <c r="O225" s="107">
        <f>IFERROR(INDEX('LTSS Rates'!$A$3:$E$31,MATCH(AA225,'LTSS Rates'!$A$3:$A$31,0),MATCH(AB225,'LTSS Rates'!$A$3:$E$3,0)),0)</f>
        <v>0</v>
      </c>
      <c r="P225" s="59">
        <f t="shared" si="22"/>
        <v>0</v>
      </c>
      <c r="Q225" s="203"/>
      <c r="R225" s="150"/>
      <c r="S225" s="153">
        <f t="shared" si="18"/>
        <v>0</v>
      </c>
      <c r="T225" s="225"/>
      <c r="U225" s="152"/>
      <c r="V225" s="206"/>
      <c r="W225" s="128"/>
      <c r="Y225" s="128" t="str">
        <f t="shared" si="19"/>
        <v/>
      </c>
      <c r="AA225" s="128" t="str">
        <f t="shared" si="20"/>
        <v/>
      </c>
      <c r="AB225" s="132" t="str">
        <f t="shared" si="21"/>
        <v xml:space="preserve"> Rate</v>
      </c>
      <c r="AJ225" s="49"/>
    </row>
    <row r="226" spans="2:36" ht="14.65" customHeight="1" x14ac:dyDescent="0.25">
      <c r="B226" s="60">
        <v>217</v>
      </c>
      <c r="C226" s="113"/>
      <c r="D226" s="56"/>
      <c r="E226" s="56"/>
      <c r="F226" s="113"/>
      <c r="G226" s="62"/>
      <c r="H226" s="57"/>
      <c r="I226" s="58" t="str">
        <f>IFERROR(VLOOKUP(H226,Lists!B:C,2,FALSE),"")</f>
        <v/>
      </c>
      <c r="J226" s="56"/>
      <c r="K226" s="57"/>
      <c r="L226" s="79" t="str">
        <f>IFERROR(INDEX(Sheet1!$B$2:$B$29,MATCH('Claims Summary'!Y226,Sheet1!$A$2:$A$29,0)),"")</f>
        <v/>
      </c>
      <c r="M226" s="58" t="str">
        <f>IFERROR(VLOOKUP(Y226,'LTSS Rates'!A:B,2,FALSE),"")</f>
        <v/>
      </c>
      <c r="N226" s="56"/>
      <c r="O226" s="107">
        <f>IFERROR(INDEX('LTSS Rates'!$A$3:$E$31,MATCH(AA226,'LTSS Rates'!$A$3:$A$31,0),MATCH(AB226,'LTSS Rates'!$A$3:$E$3,0)),0)</f>
        <v>0</v>
      </c>
      <c r="P226" s="59">
        <f t="shared" si="22"/>
        <v>0</v>
      </c>
      <c r="Q226" s="203"/>
      <c r="R226" s="150"/>
      <c r="S226" s="153">
        <f t="shared" si="18"/>
        <v>0</v>
      </c>
      <c r="T226" s="225"/>
      <c r="U226" s="152"/>
      <c r="V226" s="206"/>
      <c r="W226" s="128"/>
      <c r="Y226" s="128" t="str">
        <f t="shared" si="19"/>
        <v/>
      </c>
      <c r="AA226" s="128" t="str">
        <f t="shared" si="20"/>
        <v/>
      </c>
      <c r="AB226" s="132" t="str">
        <f t="shared" si="21"/>
        <v xml:space="preserve"> Rate</v>
      </c>
      <c r="AJ226" s="49"/>
    </row>
    <row r="227" spans="2:36" ht="14.65" customHeight="1" x14ac:dyDescent="0.25">
      <c r="B227" s="60">
        <v>218</v>
      </c>
      <c r="C227" s="113"/>
      <c r="D227" s="56"/>
      <c r="E227" s="56"/>
      <c r="F227" s="113"/>
      <c r="G227" s="62"/>
      <c r="H227" s="57"/>
      <c r="I227" s="58" t="str">
        <f>IFERROR(VLOOKUP(H227,Lists!B:C,2,FALSE),"")</f>
        <v/>
      </c>
      <c r="J227" s="56"/>
      <c r="K227" s="57"/>
      <c r="L227" s="79" t="str">
        <f>IFERROR(INDEX(Sheet1!$B$2:$B$29,MATCH('Claims Summary'!Y227,Sheet1!$A$2:$A$29,0)),"")</f>
        <v/>
      </c>
      <c r="M227" s="58" t="str">
        <f>IFERROR(VLOOKUP(Y227,'LTSS Rates'!A:B,2,FALSE),"")</f>
        <v/>
      </c>
      <c r="N227" s="56"/>
      <c r="O227" s="107">
        <f>IFERROR(INDEX('LTSS Rates'!$A$3:$E$31,MATCH(AA227,'LTSS Rates'!$A$3:$A$31,0),MATCH(AB227,'LTSS Rates'!$A$3:$E$3,0)),0)</f>
        <v>0</v>
      </c>
      <c r="P227" s="59">
        <f t="shared" si="22"/>
        <v>0</v>
      </c>
      <c r="Q227" s="203"/>
      <c r="R227" s="150"/>
      <c r="S227" s="153">
        <f t="shared" si="18"/>
        <v>0</v>
      </c>
      <c r="T227" s="225"/>
      <c r="U227" s="152"/>
      <c r="V227" s="206"/>
      <c r="W227" s="128"/>
      <c r="Y227" s="128" t="str">
        <f t="shared" si="19"/>
        <v/>
      </c>
      <c r="AA227" s="128" t="str">
        <f t="shared" si="20"/>
        <v/>
      </c>
      <c r="AB227" s="132" t="str">
        <f t="shared" si="21"/>
        <v xml:space="preserve"> Rate</v>
      </c>
      <c r="AJ227" s="49"/>
    </row>
    <row r="228" spans="2:36" ht="14.65" customHeight="1" x14ac:dyDescent="0.25">
      <c r="B228" s="60">
        <v>219</v>
      </c>
      <c r="C228" s="113"/>
      <c r="D228" s="56"/>
      <c r="E228" s="56"/>
      <c r="F228" s="113"/>
      <c r="G228" s="62"/>
      <c r="H228" s="57"/>
      <c r="I228" s="58" t="str">
        <f>IFERROR(VLOOKUP(H228,Lists!B:C,2,FALSE),"")</f>
        <v/>
      </c>
      <c r="J228" s="56"/>
      <c r="K228" s="57"/>
      <c r="L228" s="79" t="str">
        <f>IFERROR(INDEX(Sheet1!$B$2:$B$29,MATCH('Claims Summary'!Y228,Sheet1!$A$2:$A$29,0)),"")</f>
        <v/>
      </c>
      <c r="M228" s="58" t="str">
        <f>IFERROR(VLOOKUP(Y228,'LTSS Rates'!A:B,2,FALSE),"")</f>
        <v/>
      </c>
      <c r="N228" s="56"/>
      <c r="O228" s="107">
        <f>IFERROR(INDEX('LTSS Rates'!$A$3:$E$31,MATCH(AA228,'LTSS Rates'!$A$3:$A$31,0),MATCH(AB228,'LTSS Rates'!$A$3:$E$3,0)),0)</f>
        <v>0</v>
      </c>
      <c r="P228" s="59">
        <f t="shared" si="22"/>
        <v>0</v>
      </c>
      <c r="Q228" s="203"/>
      <c r="R228" s="150"/>
      <c r="S228" s="153">
        <f t="shared" si="18"/>
        <v>0</v>
      </c>
      <c r="T228" s="225"/>
      <c r="U228" s="152"/>
      <c r="V228" s="206"/>
      <c r="W228" s="128"/>
      <c r="Y228" s="128" t="str">
        <f t="shared" si="19"/>
        <v/>
      </c>
      <c r="AA228" s="128" t="str">
        <f t="shared" si="20"/>
        <v/>
      </c>
      <c r="AB228" s="132" t="str">
        <f t="shared" si="21"/>
        <v xml:space="preserve"> Rate</v>
      </c>
      <c r="AJ228" s="49"/>
    </row>
    <row r="229" spans="2:36" ht="14.65" customHeight="1" x14ac:dyDescent="0.25">
      <c r="B229" s="55">
        <v>220</v>
      </c>
      <c r="C229" s="113"/>
      <c r="D229" s="56"/>
      <c r="E229" s="56"/>
      <c r="F229" s="113"/>
      <c r="G229" s="62"/>
      <c r="H229" s="57"/>
      <c r="I229" s="58" t="str">
        <f>IFERROR(VLOOKUP(H229,Lists!B:C,2,FALSE),"")</f>
        <v/>
      </c>
      <c r="J229" s="56"/>
      <c r="K229" s="57"/>
      <c r="L229" s="79" t="str">
        <f>IFERROR(INDEX(Sheet1!$B$2:$B$29,MATCH('Claims Summary'!Y229,Sheet1!$A$2:$A$29,0)),"")</f>
        <v/>
      </c>
      <c r="M229" s="58" t="str">
        <f>IFERROR(VLOOKUP(Y229,'LTSS Rates'!A:B,2,FALSE),"")</f>
        <v/>
      </c>
      <c r="N229" s="56"/>
      <c r="O229" s="107">
        <f>IFERROR(INDEX('LTSS Rates'!$A$3:$E$31,MATCH(AA229,'LTSS Rates'!$A$3:$A$31,0),MATCH(AB229,'LTSS Rates'!$A$3:$E$3,0)),0)</f>
        <v>0</v>
      </c>
      <c r="P229" s="59">
        <f t="shared" si="22"/>
        <v>0</v>
      </c>
      <c r="Q229" s="203"/>
      <c r="R229" s="150"/>
      <c r="S229" s="153">
        <f t="shared" si="18"/>
        <v>0</v>
      </c>
      <c r="T229" s="225"/>
      <c r="U229" s="152"/>
      <c r="V229" s="206"/>
      <c r="W229" s="128"/>
      <c r="Y229" s="128" t="str">
        <f t="shared" si="19"/>
        <v/>
      </c>
      <c r="AA229" s="128" t="str">
        <f t="shared" si="20"/>
        <v/>
      </c>
      <c r="AB229" s="132" t="str">
        <f t="shared" si="21"/>
        <v xml:space="preserve"> Rate</v>
      </c>
      <c r="AJ229" s="49"/>
    </row>
    <row r="230" spans="2:36" ht="14.65" customHeight="1" x14ac:dyDescent="0.25">
      <c r="B230" s="55">
        <v>221</v>
      </c>
      <c r="C230" s="113"/>
      <c r="D230" s="56"/>
      <c r="E230" s="56"/>
      <c r="F230" s="113"/>
      <c r="G230" s="62"/>
      <c r="H230" s="57"/>
      <c r="I230" s="58" t="str">
        <f>IFERROR(VLOOKUP(H230,Lists!B:C,2,FALSE),"")</f>
        <v/>
      </c>
      <c r="J230" s="56"/>
      <c r="K230" s="57"/>
      <c r="L230" s="79" t="str">
        <f>IFERROR(INDEX(Sheet1!$B$2:$B$29,MATCH('Claims Summary'!Y230,Sheet1!$A$2:$A$29,0)),"")</f>
        <v/>
      </c>
      <c r="M230" s="58" t="str">
        <f>IFERROR(VLOOKUP(Y230,'LTSS Rates'!A:B,2,FALSE),"")</f>
        <v/>
      </c>
      <c r="N230" s="56"/>
      <c r="O230" s="107">
        <f>IFERROR(INDEX('LTSS Rates'!$A$3:$E$31,MATCH(AA230,'LTSS Rates'!$A$3:$A$31,0),MATCH(AB230,'LTSS Rates'!$A$3:$E$3,0)),0)</f>
        <v>0</v>
      </c>
      <c r="P230" s="59">
        <f t="shared" si="22"/>
        <v>0</v>
      </c>
      <c r="Q230" s="203"/>
      <c r="R230" s="150"/>
      <c r="S230" s="153">
        <f t="shared" si="18"/>
        <v>0</v>
      </c>
      <c r="T230" s="225"/>
      <c r="U230" s="152"/>
      <c r="V230" s="206"/>
      <c r="W230" s="128"/>
      <c r="Y230" s="128" t="str">
        <f t="shared" si="19"/>
        <v/>
      </c>
      <c r="AA230" s="128" t="str">
        <f t="shared" si="20"/>
        <v/>
      </c>
      <c r="AB230" s="132" t="str">
        <f t="shared" si="21"/>
        <v xml:space="preserve"> Rate</v>
      </c>
      <c r="AJ230" s="49"/>
    </row>
    <row r="231" spans="2:36" ht="14.65" customHeight="1" x14ac:dyDescent="0.25">
      <c r="B231" s="60">
        <v>222</v>
      </c>
      <c r="C231" s="113"/>
      <c r="D231" s="56"/>
      <c r="E231" s="56"/>
      <c r="F231" s="113"/>
      <c r="G231" s="62"/>
      <c r="H231" s="57"/>
      <c r="I231" s="58" t="str">
        <f>IFERROR(VLOOKUP(H231,Lists!B:C,2,FALSE),"")</f>
        <v/>
      </c>
      <c r="J231" s="56"/>
      <c r="K231" s="57"/>
      <c r="L231" s="79" t="str">
        <f>IFERROR(INDEX(Sheet1!$B$2:$B$29,MATCH('Claims Summary'!Y231,Sheet1!$A$2:$A$29,0)),"")</f>
        <v/>
      </c>
      <c r="M231" s="58" t="str">
        <f>IFERROR(VLOOKUP(Y231,'LTSS Rates'!A:B,2,FALSE),"")</f>
        <v/>
      </c>
      <c r="N231" s="56"/>
      <c r="O231" s="107">
        <f>IFERROR(INDEX('LTSS Rates'!$A$3:$E$31,MATCH(AA231,'LTSS Rates'!$A$3:$A$31,0),MATCH(AB231,'LTSS Rates'!$A$3:$E$3,0)),0)</f>
        <v>0</v>
      </c>
      <c r="P231" s="59">
        <f t="shared" si="22"/>
        <v>0</v>
      </c>
      <c r="Q231" s="203"/>
      <c r="R231" s="150"/>
      <c r="S231" s="153">
        <f t="shared" si="18"/>
        <v>0</v>
      </c>
      <c r="T231" s="225"/>
      <c r="U231" s="152"/>
      <c r="V231" s="206"/>
      <c r="W231" s="128"/>
      <c r="Y231" s="128" t="str">
        <f t="shared" si="19"/>
        <v/>
      </c>
      <c r="AA231" s="128" t="str">
        <f t="shared" si="20"/>
        <v/>
      </c>
      <c r="AB231" s="132" t="str">
        <f t="shared" si="21"/>
        <v xml:space="preserve"> Rate</v>
      </c>
      <c r="AJ231" s="49"/>
    </row>
    <row r="232" spans="2:36" ht="14.65" customHeight="1" x14ac:dyDescent="0.25">
      <c r="B232" s="60">
        <v>223</v>
      </c>
      <c r="C232" s="113"/>
      <c r="D232" s="56"/>
      <c r="E232" s="56"/>
      <c r="F232" s="113"/>
      <c r="G232" s="62"/>
      <c r="H232" s="57"/>
      <c r="I232" s="58" t="str">
        <f>IFERROR(VLOOKUP(H232,Lists!B:C,2,FALSE),"")</f>
        <v/>
      </c>
      <c r="J232" s="56"/>
      <c r="K232" s="57"/>
      <c r="L232" s="79" t="str">
        <f>IFERROR(INDEX(Sheet1!$B$2:$B$29,MATCH('Claims Summary'!Y232,Sheet1!$A$2:$A$29,0)),"")</f>
        <v/>
      </c>
      <c r="M232" s="58" t="str">
        <f>IFERROR(VLOOKUP(Y232,'LTSS Rates'!A:B,2,FALSE),"")</f>
        <v/>
      </c>
      <c r="N232" s="56"/>
      <c r="O232" s="107">
        <f>IFERROR(INDEX('LTSS Rates'!$A$3:$E$31,MATCH(AA232,'LTSS Rates'!$A$3:$A$31,0),MATCH(AB232,'LTSS Rates'!$A$3:$E$3,0)),0)</f>
        <v>0</v>
      </c>
      <c r="P232" s="59">
        <f t="shared" si="22"/>
        <v>0</v>
      </c>
      <c r="Q232" s="203"/>
      <c r="R232" s="150"/>
      <c r="S232" s="153">
        <f t="shared" si="18"/>
        <v>0</v>
      </c>
      <c r="T232" s="225"/>
      <c r="U232" s="152"/>
      <c r="V232" s="206"/>
      <c r="W232" s="128"/>
      <c r="Y232" s="128" t="str">
        <f t="shared" si="19"/>
        <v/>
      </c>
      <c r="AA232" s="128" t="str">
        <f t="shared" si="20"/>
        <v/>
      </c>
      <c r="AB232" s="132" t="str">
        <f t="shared" si="21"/>
        <v xml:space="preserve"> Rate</v>
      </c>
      <c r="AJ232" s="49"/>
    </row>
    <row r="233" spans="2:36" ht="14.65" customHeight="1" x14ac:dyDescent="0.25">
      <c r="B233" s="60">
        <v>224</v>
      </c>
      <c r="C233" s="113"/>
      <c r="D233" s="56"/>
      <c r="E233" s="56"/>
      <c r="F233" s="113"/>
      <c r="G233" s="62"/>
      <c r="H233" s="57"/>
      <c r="I233" s="58" t="str">
        <f>IFERROR(VLOOKUP(H233,Lists!B:C,2,FALSE),"")</f>
        <v/>
      </c>
      <c r="J233" s="56"/>
      <c r="K233" s="57"/>
      <c r="L233" s="79" t="str">
        <f>IFERROR(INDEX(Sheet1!$B$2:$B$29,MATCH('Claims Summary'!Y233,Sheet1!$A$2:$A$29,0)),"")</f>
        <v/>
      </c>
      <c r="M233" s="58" t="str">
        <f>IFERROR(VLOOKUP(Y233,'LTSS Rates'!A:B,2,FALSE),"")</f>
        <v/>
      </c>
      <c r="N233" s="56"/>
      <c r="O233" s="107">
        <f>IFERROR(INDEX('LTSS Rates'!$A$3:$E$31,MATCH(AA233,'LTSS Rates'!$A$3:$A$31,0),MATCH(AB233,'LTSS Rates'!$A$3:$E$3,0)),0)</f>
        <v>0</v>
      </c>
      <c r="P233" s="59">
        <f t="shared" si="22"/>
        <v>0</v>
      </c>
      <c r="Q233" s="203"/>
      <c r="R233" s="150"/>
      <c r="S233" s="153">
        <f t="shared" si="18"/>
        <v>0</v>
      </c>
      <c r="T233" s="225"/>
      <c r="U233" s="152"/>
      <c r="V233" s="206"/>
      <c r="W233" s="128"/>
      <c r="Y233" s="128" t="str">
        <f t="shared" si="19"/>
        <v/>
      </c>
      <c r="AA233" s="128" t="str">
        <f t="shared" si="20"/>
        <v/>
      </c>
      <c r="AB233" s="132" t="str">
        <f t="shared" si="21"/>
        <v xml:space="preserve"> Rate</v>
      </c>
      <c r="AJ233" s="49"/>
    </row>
    <row r="234" spans="2:36" ht="14.65" customHeight="1" x14ac:dyDescent="0.25">
      <c r="B234" s="55">
        <v>225</v>
      </c>
      <c r="C234" s="113"/>
      <c r="D234" s="56"/>
      <c r="E234" s="56"/>
      <c r="F234" s="113"/>
      <c r="G234" s="62"/>
      <c r="H234" s="57"/>
      <c r="I234" s="58" t="str">
        <f>IFERROR(VLOOKUP(H234,Lists!B:C,2,FALSE),"")</f>
        <v/>
      </c>
      <c r="J234" s="56"/>
      <c r="K234" s="57"/>
      <c r="L234" s="79" t="str">
        <f>IFERROR(INDEX(Sheet1!$B$2:$B$29,MATCH('Claims Summary'!Y234,Sheet1!$A$2:$A$29,0)),"")</f>
        <v/>
      </c>
      <c r="M234" s="58" t="str">
        <f>IFERROR(VLOOKUP(Y234,'LTSS Rates'!A:B,2,FALSE),"")</f>
        <v/>
      </c>
      <c r="N234" s="56"/>
      <c r="O234" s="107">
        <f>IFERROR(INDEX('LTSS Rates'!$A$3:$E$31,MATCH(AA234,'LTSS Rates'!$A$3:$A$31,0),MATCH(AB234,'LTSS Rates'!$A$3:$E$3,0)),0)</f>
        <v>0</v>
      </c>
      <c r="P234" s="59">
        <f t="shared" si="22"/>
        <v>0</v>
      </c>
      <c r="Q234" s="203"/>
      <c r="R234" s="150"/>
      <c r="S234" s="153">
        <f t="shared" si="18"/>
        <v>0</v>
      </c>
      <c r="T234" s="225"/>
      <c r="U234" s="152"/>
      <c r="V234" s="206"/>
      <c r="W234" s="128"/>
      <c r="Y234" s="128" t="str">
        <f t="shared" si="19"/>
        <v/>
      </c>
      <c r="AA234" s="128" t="str">
        <f t="shared" si="20"/>
        <v/>
      </c>
      <c r="AB234" s="132" t="str">
        <f t="shared" si="21"/>
        <v xml:space="preserve"> Rate</v>
      </c>
      <c r="AJ234" s="49"/>
    </row>
    <row r="235" spans="2:36" ht="14.65" customHeight="1" x14ac:dyDescent="0.25">
      <c r="B235" s="55">
        <v>226</v>
      </c>
      <c r="C235" s="113"/>
      <c r="D235" s="56"/>
      <c r="E235" s="56"/>
      <c r="F235" s="113"/>
      <c r="G235" s="62"/>
      <c r="H235" s="57"/>
      <c r="I235" s="58" t="str">
        <f>IFERROR(VLOOKUP(H235,Lists!B:C,2,FALSE),"")</f>
        <v/>
      </c>
      <c r="J235" s="56"/>
      <c r="K235" s="57"/>
      <c r="L235" s="79" t="str">
        <f>IFERROR(INDEX(Sheet1!$B$2:$B$29,MATCH('Claims Summary'!Y235,Sheet1!$A$2:$A$29,0)),"")</f>
        <v/>
      </c>
      <c r="M235" s="58" t="str">
        <f>IFERROR(VLOOKUP(Y235,'LTSS Rates'!A:B,2,FALSE),"")</f>
        <v/>
      </c>
      <c r="N235" s="56"/>
      <c r="O235" s="107">
        <f>IFERROR(INDEX('LTSS Rates'!$A$3:$E$31,MATCH(AA235,'LTSS Rates'!$A$3:$A$31,0),MATCH(AB235,'LTSS Rates'!$A$3:$E$3,0)),0)</f>
        <v>0</v>
      </c>
      <c r="P235" s="59">
        <f t="shared" si="22"/>
        <v>0</v>
      </c>
      <c r="Q235" s="203"/>
      <c r="R235" s="150"/>
      <c r="S235" s="153">
        <f t="shared" si="18"/>
        <v>0</v>
      </c>
      <c r="T235" s="225"/>
      <c r="U235" s="152"/>
      <c r="V235" s="206"/>
      <c r="W235" s="128"/>
      <c r="Y235" s="128" t="str">
        <f t="shared" si="19"/>
        <v/>
      </c>
      <c r="AA235" s="128" t="str">
        <f t="shared" si="20"/>
        <v/>
      </c>
      <c r="AB235" s="132" t="str">
        <f t="shared" si="21"/>
        <v xml:space="preserve"> Rate</v>
      </c>
      <c r="AJ235" s="49"/>
    </row>
    <row r="236" spans="2:36" ht="14.65" customHeight="1" x14ac:dyDescent="0.25">
      <c r="B236" s="60">
        <v>227</v>
      </c>
      <c r="C236" s="113"/>
      <c r="D236" s="56"/>
      <c r="E236" s="56"/>
      <c r="F236" s="113"/>
      <c r="G236" s="62"/>
      <c r="H236" s="57"/>
      <c r="I236" s="58" t="str">
        <f>IFERROR(VLOOKUP(H236,Lists!B:C,2,FALSE),"")</f>
        <v/>
      </c>
      <c r="J236" s="56"/>
      <c r="K236" s="57"/>
      <c r="L236" s="79" t="str">
        <f>IFERROR(INDEX(Sheet1!$B$2:$B$29,MATCH('Claims Summary'!Y236,Sheet1!$A$2:$A$29,0)),"")</f>
        <v/>
      </c>
      <c r="M236" s="58" t="str">
        <f>IFERROR(VLOOKUP(Y236,'LTSS Rates'!A:B,2,FALSE),"")</f>
        <v/>
      </c>
      <c r="N236" s="56"/>
      <c r="O236" s="107">
        <f>IFERROR(INDEX('LTSS Rates'!$A$3:$E$31,MATCH(AA236,'LTSS Rates'!$A$3:$A$31,0),MATCH(AB236,'LTSS Rates'!$A$3:$E$3,0)),0)</f>
        <v>0</v>
      </c>
      <c r="P236" s="59">
        <f t="shared" si="22"/>
        <v>0</v>
      </c>
      <c r="Q236" s="203"/>
      <c r="R236" s="150"/>
      <c r="S236" s="153">
        <f t="shared" si="18"/>
        <v>0</v>
      </c>
      <c r="T236" s="225"/>
      <c r="U236" s="152"/>
      <c r="V236" s="206"/>
      <c r="W236" s="128"/>
      <c r="Y236" s="128" t="str">
        <f t="shared" si="19"/>
        <v/>
      </c>
      <c r="AA236" s="128" t="str">
        <f t="shared" si="20"/>
        <v/>
      </c>
      <c r="AB236" s="132" t="str">
        <f t="shared" si="21"/>
        <v xml:space="preserve"> Rate</v>
      </c>
      <c r="AJ236" s="49"/>
    </row>
    <row r="237" spans="2:36" ht="14.65" customHeight="1" x14ac:dyDescent="0.25">
      <c r="B237" s="60">
        <v>228</v>
      </c>
      <c r="C237" s="113"/>
      <c r="D237" s="56"/>
      <c r="E237" s="56"/>
      <c r="F237" s="113"/>
      <c r="G237" s="62"/>
      <c r="H237" s="57"/>
      <c r="I237" s="58" t="str">
        <f>IFERROR(VLOOKUP(H237,Lists!B:C,2,FALSE),"")</f>
        <v/>
      </c>
      <c r="J237" s="56"/>
      <c r="K237" s="57"/>
      <c r="L237" s="79" t="str">
        <f>IFERROR(INDEX(Sheet1!$B$2:$B$29,MATCH('Claims Summary'!Y237,Sheet1!$A$2:$A$29,0)),"")</f>
        <v/>
      </c>
      <c r="M237" s="58" t="str">
        <f>IFERROR(VLOOKUP(Y237,'LTSS Rates'!A:B,2,FALSE),"")</f>
        <v/>
      </c>
      <c r="N237" s="56"/>
      <c r="O237" s="107">
        <f>IFERROR(INDEX('LTSS Rates'!$A$3:$E$31,MATCH(AA237,'LTSS Rates'!$A$3:$A$31,0),MATCH(AB237,'LTSS Rates'!$A$3:$E$3,0)),0)</f>
        <v>0</v>
      </c>
      <c r="P237" s="59">
        <f t="shared" si="22"/>
        <v>0</v>
      </c>
      <c r="Q237" s="203"/>
      <c r="R237" s="150"/>
      <c r="S237" s="153">
        <f t="shared" si="18"/>
        <v>0</v>
      </c>
      <c r="T237" s="225"/>
      <c r="U237" s="152"/>
      <c r="V237" s="206"/>
      <c r="W237" s="128"/>
      <c r="Y237" s="128" t="str">
        <f t="shared" si="19"/>
        <v/>
      </c>
      <c r="AA237" s="128" t="str">
        <f t="shared" si="20"/>
        <v/>
      </c>
      <c r="AB237" s="132" t="str">
        <f t="shared" si="21"/>
        <v xml:space="preserve"> Rate</v>
      </c>
      <c r="AJ237" s="49"/>
    </row>
    <row r="238" spans="2:36" ht="14.65" customHeight="1" x14ac:dyDescent="0.25">
      <c r="B238" s="60">
        <v>229</v>
      </c>
      <c r="C238" s="113"/>
      <c r="D238" s="56"/>
      <c r="E238" s="56"/>
      <c r="F238" s="113"/>
      <c r="G238" s="62"/>
      <c r="H238" s="57"/>
      <c r="I238" s="58" t="str">
        <f>IFERROR(VLOOKUP(H238,Lists!B:C,2,FALSE),"")</f>
        <v/>
      </c>
      <c r="J238" s="56"/>
      <c r="K238" s="57"/>
      <c r="L238" s="79" t="str">
        <f>IFERROR(INDEX(Sheet1!$B$2:$B$29,MATCH('Claims Summary'!Y238,Sheet1!$A$2:$A$29,0)),"")</f>
        <v/>
      </c>
      <c r="M238" s="58" t="str">
        <f>IFERROR(VLOOKUP(Y238,'LTSS Rates'!A:B,2,FALSE),"")</f>
        <v/>
      </c>
      <c r="N238" s="56"/>
      <c r="O238" s="107">
        <f>IFERROR(INDEX('LTSS Rates'!$A$3:$E$31,MATCH(AA238,'LTSS Rates'!$A$3:$A$31,0),MATCH(AB238,'LTSS Rates'!$A$3:$E$3,0)),0)</f>
        <v>0</v>
      </c>
      <c r="P238" s="59">
        <f t="shared" si="22"/>
        <v>0</v>
      </c>
      <c r="Q238" s="203"/>
      <c r="R238" s="150"/>
      <c r="S238" s="153">
        <f t="shared" si="18"/>
        <v>0</v>
      </c>
      <c r="T238" s="225"/>
      <c r="U238" s="152"/>
      <c r="V238" s="206"/>
      <c r="W238" s="128"/>
      <c r="Y238" s="128" t="str">
        <f t="shared" si="19"/>
        <v/>
      </c>
      <c r="AA238" s="128" t="str">
        <f t="shared" si="20"/>
        <v/>
      </c>
      <c r="AB238" s="132" t="str">
        <f t="shared" si="21"/>
        <v xml:space="preserve"> Rate</v>
      </c>
      <c r="AJ238" s="49"/>
    </row>
    <row r="239" spans="2:36" ht="14.65" customHeight="1" x14ac:dyDescent="0.25">
      <c r="B239" s="55">
        <v>230</v>
      </c>
      <c r="C239" s="113"/>
      <c r="D239" s="56"/>
      <c r="E239" s="56"/>
      <c r="F239" s="113"/>
      <c r="G239" s="62"/>
      <c r="H239" s="57"/>
      <c r="I239" s="58" t="str">
        <f>IFERROR(VLOOKUP(H239,Lists!B:C,2,FALSE),"")</f>
        <v/>
      </c>
      <c r="J239" s="56"/>
      <c r="K239" s="57"/>
      <c r="L239" s="79" t="str">
        <f>IFERROR(INDEX(Sheet1!$B$2:$B$29,MATCH('Claims Summary'!Y239,Sheet1!$A$2:$A$29,0)),"")</f>
        <v/>
      </c>
      <c r="M239" s="58" t="str">
        <f>IFERROR(VLOOKUP(Y239,'LTSS Rates'!A:B,2,FALSE),"")</f>
        <v/>
      </c>
      <c r="N239" s="56"/>
      <c r="O239" s="107">
        <f>IFERROR(INDEX('LTSS Rates'!$A$3:$E$31,MATCH(AA239,'LTSS Rates'!$A$3:$A$31,0),MATCH(AB239,'LTSS Rates'!$A$3:$E$3,0)),0)</f>
        <v>0</v>
      </c>
      <c r="P239" s="59">
        <f t="shared" si="22"/>
        <v>0</v>
      </c>
      <c r="Q239" s="203"/>
      <c r="R239" s="150"/>
      <c r="S239" s="153">
        <f t="shared" si="18"/>
        <v>0</v>
      </c>
      <c r="T239" s="225"/>
      <c r="U239" s="152"/>
      <c r="V239" s="206"/>
      <c r="W239" s="128"/>
      <c r="Y239" s="128" t="str">
        <f t="shared" si="19"/>
        <v/>
      </c>
      <c r="AA239" s="128" t="str">
        <f t="shared" si="20"/>
        <v/>
      </c>
      <c r="AB239" s="132" t="str">
        <f t="shared" si="21"/>
        <v xml:space="preserve"> Rate</v>
      </c>
      <c r="AJ239" s="49"/>
    </row>
    <row r="240" spans="2:36" ht="14.65" customHeight="1" x14ac:dyDescent="0.25">
      <c r="B240" s="55">
        <v>231</v>
      </c>
      <c r="C240" s="113"/>
      <c r="D240" s="56"/>
      <c r="E240" s="56"/>
      <c r="F240" s="113"/>
      <c r="G240" s="62"/>
      <c r="H240" s="57"/>
      <c r="I240" s="58" t="str">
        <f>IFERROR(VLOOKUP(H240,Lists!B:C,2,FALSE),"")</f>
        <v/>
      </c>
      <c r="J240" s="56"/>
      <c r="K240" s="57"/>
      <c r="L240" s="79" t="str">
        <f>IFERROR(INDEX(Sheet1!$B$2:$B$29,MATCH('Claims Summary'!Y240,Sheet1!$A$2:$A$29,0)),"")</f>
        <v/>
      </c>
      <c r="M240" s="58" t="str">
        <f>IFERROR(VLOOKUP(Y240,'LTSS Rates'!A:B,2,FALSE),"")</f>
        <v/>
      </c>
      <c r="N240" s="56"/>
      <c r="O240" s="107">
        <f>IFERROR(INDEX('LTSS Rates'!$A$3:$E$31,MATCH(AA240,'LTSS Rates'!$A$3:$A$31,0),MATCH(AB240,'LTSS Rates'!$A$3:$E$3,0)),0)</f>
        <v>0</v>
      </c>
      <c r="P240" s="59">
        <f t="shared" si="22"/>
        <v>0</v>
      </c>
      <c r="Q240" s="203"/>
      <c r="R240" s="150"/>
      <c r="S240" s="153">
        <f t="shared" si="18"/>
        <v>0</v>
      </c>
      <c r="T240" s="225"/>
      <c r="U240" s="152"/>
      <c r="V240" s="206"/>
      <c r="W240" s="128"/>
      <c r="Y240" s="128" t="str">
        <f t="shared" si="19"/>
        <v/>
      </c>
      <c r="AA240" s="128" t="str">
        <f t="shared" si="20"/>
        <v/>
      </c>
      <c r="AB240" s="132" t="str">
        <f t="shared" si="21"/>
        <v xml:space="preserve"> Rate</v>
      </c>
      <c r="AJ240" s="49"/>
    </row>
    <row r="241" spans="2:36" ht="14.65" customHeight="1" x14ac:dyDescent="0.25">
      <c r="B241" s="60">
        <v>232</v>
      </c>
      <c r="C241" s="113"/>
      <c r="D241" s="56"/>
      <c r="E241" s="56"/>
      <c r="F241" s="113"/>
      <c r="G241" s="62"/>
      <c r="H241" s="57"/>
      <c r="I241" s="58" t="str">
        <f>IFERROR(VLOOKUP(H241,Lists!B:C,2,FALSE),"")</f>
        <v/>
      </c>
      <c r="J241" s="56"/>
      <c r="K241" s="57"/>
      <c r="L241" s="79" t="str">
        <f>IFERROR(INDEX(Sheet1!$B$2:$B$29,MATCH('Claims Summary'!Y241,Sheet1!$A$2:$A$29,0)),"")</f>
        <v/>
      </c>
      <c r="M241" s="58" t="str">
        <f>IFERROR(VLOOKUP(Y241,'LTSS Rates'!A:B,2,FALSE),"")</f>
        <v/>
      </c>
      <c r="N241" s="56"/>
      <c r="O241" s="107">
        <f>IFERROR(INDEX('LTSS Rates'!$A$3:$E$31,MATCH(AA241,'LTSS Rates'!$A$3:$A$31,0),MATCH(AB241,'LTSS Rates'!$A$3:$E$3,0)),0)</f>
        <v>0</v>
      </c>
      <c r="P241" s="59">
        <f t="shared" si="22"/>
        <v>0</v>
      </c>
      <c r="Q241" s="203"/>
      <c r="R241" s="150"/>
      <c r="S241" s="153">
        <f t="shared" si="18"/>
        <v>0</v>
      </c>
      <c r="T241" s="225"/>
      <c r="U241" s="152"/>
      <c r="V241" s="206"/>
      <c r="W241" s="128"/>
      <c r="Y241" s="128" t="str">
        <f t="shared" si="19"/>
        <v/>
      </c>
      <c r="AA241" s="128" t="str">
        <f t="shared" si="20"/>
        <v/>
      </c>
      <c r="AB241" s="132" t="str">
        <f t="shared" si="21"/>
        <v xml:space="preserve"> Rate</v>
      </c>
      <c r="AJ241" s="49"/>
    </row>
    <row r="242" spans="2:36" ht="14.65" customHeight="1" x14ac:dyDescent="0.25">
      <c r="B242" s="60">
        <v>233</v>
      </c>
      <c r="C242" s="113"/>
      <c r="D242" s="56"/>
      <c r="E242" s="56"/>
      <c r="F242" s="113"/>
      <c r="G242" s="62"/>
      <c r="H242" s="57"/>
      <c r="I242" s="58" t="str">
        <f>IFERROR(VLOOKUP(H242,Lists!B:C,2,FALSE),"")</f>
        <v/>
      </c>
      <c r="J242" s="56"/>
      <c r="K242" s="57"/>
      <c r="L242" s="79" t="str">
        <f>IFERROR(INDEX(Sheet1!$B$2:$B$29,MATCH('Claims Summary'!Y242,Sheet1!$A$2:$A$29,0)),"")</f>
        <v/>
      </c>
      <c r="M242" s="58" t="str">
        <f>IFERROR(VLOOKUP(Y242,'LTSS Rates'!A:B,2,FALSE),"")</f>
        <v/>
      </c>
      <c r="N242" s="56"/>
      <c r="O242" s="107">
        <f>IFERROR(INDEX('LTSS Rates'!$A$3:$E$31,MATCH(AA242,'LTSS Rates'!$A$3:$A$31,0),MATCH(AB242,'LTSS Rates'!$A$3:$E$3,0)),0)</f>
        <v>0</v>
      </c>
      <c r="P242" s="59">
        <f t="shared" si="22"/>
        <v>0</v>
      </c>
      <c r="Q242" s="203"/>
      <c r="R242" s="150"/>
      <c r="S242" s="153">
        <f t="shared" si="18"/>
        <v>0</v>
      </c>
      <c r="T242" s="225"/>
      <c r="U242" s="152"/>
      <c r="V242" s="206"/>
      <c r="W242" s="128"/>
      <c r="Y242" s="128" t="str">
        <f t="shared" si="19"/>
        <v/>
      </c>
      <c r="AA242" s="128" t="str">
        <f t="shared" si="20"/>
        <v/>
      </c>
      <c r="AB242" s="132" t="str">
        <f t="shared" si="21"/>
        <v xml:space="preserve"> Rate</v>
      </c>
      <c r="AJ242" s="49"/>
    </row>
    <row r="243" spans="2:36" ht="14.65" customHeight="1" x14ac:dyDescent="0.25">
      <c r="B243" s="60">
        <v>234</v>
      </c>
      <c r="C243" s="113"/>
      <c r="D243" s="56"/>
      <c r="E243" s="56"/>
      <c r="F243" s="113"/>
      <c r="G243" s="62"/>
      <c r="H243" s="57"/>
      <c r="I243" s="58" t="str">
        <f>IFERROR(VLOOKUP(H243,Lists!B:C,2,FALSE),"")</f>
        <v/>
      </c>
      <c r="J243" s="56"/>
      <c r="K243" s="57"/>
      <c r="L243" s="79" t="str">
        <f>IFERROR(INDEX(Sheet1!$B$2:$B$29,MATCH('Claims Summary'!Y243,Sheet1!$A$2:$A$29,0)),"")</f>
        <v/>
      </c>
      <c r="M243" s="58" t="str">
        <f>IFERROR(VLOOKUP(Y243,'LTSS Rates'!A:B,2,FALSE),"")</f>
        <v/>
      </c>
      <c r="N243" s="56"/>
      <c r="O243" s="107">
        <f>IFERROR(INDEX('LTSS Rates'!$A$3:$E$31,MATCH(AA243,'LTSS Rates'!$A$3:$A$31,0),MATCH(AB243,'LTSS Rates'!$A$3:$E$3,0)),0)</f>
        <v>0</v>
      </c>
      <c r="P243" s="59">
        <f t="shared" si="22"/>
        <v>0</v>
      </c>
      <c r="Q243" s="203"/>
      <c r="R243" s="150"/>
      <c r="S243" s="153">
        <f t="shared" si="18"/>
        <v>0</v>
      </c>
      <c r="T243" s="225"/>
      <c r="U243" s="152"/>
      <c r="V243" s="206"/>
      <c r="W243" s="128"/>
      <c r="Y243" s="128" t="str">
        <f t="shared" si="19"/>
        <v/>
      </c>
      <c r="AA243" s="128" t="str">
        <f t="shared" si="20"/>
        <v/>
      </c>
      <c r="AB243" s="132" t="str">
        <f t="shared" si="21"/>
        <v xml:space="preserve"> Rate</v>
      </c>
      <c r="AJ243" s="49"/>
    </row>
    <row r="244" spans="2:36" ht="14.65" customHeight="1" x14ac:dyDescent="0.25">
      <c r="B244" s="55">
        <v>235</v>
      </c>
      <c r="C244" s="113"/>
      <c r="D244" s="56"/>
      <c r="E244" s="56"/>
      <c r="F244" s="113"/>
      <c r="G244" s="62"/>
      <c r="H244" s="57"/>
      <c r="I244" s="58" t="str">
        <f>IFERROR(VLOOKUP(H244,Lists!B:C,2,FALSE),"")</f>
        <v/>
      </c>
      <c r="J244" s="56"/>
      <c r="K244" s="57"/>
      <c r="L244" s="79" t="str">
        <f>IFERROR(INDEX(Sheet1!$B$2:$B$29,MATCH('Claims Summary'!Y244,Sheet1!$A$2:$A$29,0)),"")</f>
        <v/>
      </c>
      <c r="M244" s="58" t="str">
        <f>IFERROR(VLOOKUP(Y244,'LTSS Rates'!A:B,2,FALSE),"")</f>
        <v/>
      </c>
      <c r="N244" s="56"/>
      <c r="O244" s="107">
        <f>IFERROR(INDEX('LTSS Rates'!$A$3:$E$31,MATCH(AA244,'LTSS Rates'!$A$3:$A$31,0),MATCH(AB244,'LTSS Rates'!$A$3:$E$3,0)),0)</f>
        <v>0</v>
      </c>
      <c r="P244" s="59">
        <f t="shared" si="22"/>
        <v>0</v>
      </c>
      <c r="Q244" s="203"/>
      <c r="R244" s="150"/>
      <c r="S244" s="153">
        <f t="shared" si="18"/>
        <v>0</v>
      </c>
      <c r="T244" s="225"/>
      <c r="U244" s="152"/>
      <c r="V244" s="206"/>
      <c r="W244" s="128"/>
      <c r="Y244" s="128" t="str">
        <f t="shared" si="19"/>
        <v/>
      </c>
      <c r="AA244" s="128" t="str">
        <f t="shared" si="20"/>
        <v/>
      </c>
      <c r="AB244" s="132" t="str">
        <f t="shared" si="21"/>
        <v xml:space="preserve"> Rate</v>
      </c>
      <c r="AJ244" s="49"/>
    </row>
    <row r="245" spans="2:36" ht="14.65" customHeight="1" x14ac:dyDescent="0.25">
      <c r="B245" s="55">
        <v>236</v>
      </c>
      <c r="C245" s="113"/>
      <c r="D245" s="56"/>
      <c r="E245" s="56"/>
      <c r="F245" s="113"/>
      <c r="G245" s="62"/>
      <c r="H245" s="57"/>
      <c r="I245" s="58" t="str">
        <f>IFERROR(VLOOKUP(H245,Lists!B:C,2,FALSE),"")</f>
        <v/>
      </c>
      <c r="J245" s="56"/>
      <c r="K245" s="57"/>
      <c r="L245" s="79" t="str">
        <f>IFERROR(INDEX(Sheet1!$B$2:$B$29,MATCH('Claims Summary'!Y245,Sheet1!$A$2:$A$29,0)),"")</f>
        <v/>
      </c>
      <c r="M245" s="58" t="str">
        <f>IFERROR(VLOOKUP(Y245,'LTSS Rates'!A:B,2,FALSE),"")</f>
        <v/>
      </c>
      <c r="N245" s="56"/>
      <c r="O245" s="107">
        <f>IFERROR(INDEX('LTSS Rates'!$A$3:$E$31,MATCH(AA245,'LTSS Rates'!$A$3:$A$31,0),MATCH(AB245,'LTSS Rates'!$A$3:$E$3,0)),0)</f>
        <v>0</v>
      </c>
      <c r="P245" s="59">
        <f t="shared" si="22"/>
        <v>0</v>
      </c>
      <c r="Q245" s="203"/>
      <c r="R245" s="150"/>
      <c r="S245" s="153">
        <f t="shared" si="18"/>
        <v>0</v>
      </c>
      <c r="T245" s="225"/>
      <c r="U245" s="152"/>
      <c r="V245" s="206"/>
      <c r="W245" s="128"/>
      <c r="Y245" s="128" t="str">
        <f t="shared" si="19"/>
        <v/>
      </c>
      <c r="AA245" s="128" t="str">
        <f t="shared" si="20"/>
        <v/>
      </c>
      <c r="AB245" s="132" t="str">
        <f t="shared" si="21"/>
        <v xml:space="preserve"> Rate</v>
      </c>
      <c r="AJ245" s="49"/>
    </row>
    <row r="246" spans="2:36" ht="14.65" customHeight="1" x14ac:dyDescent="0.25">
      <c r="B246" s="60">
        <v>237</v>
      </c>
      <c r="C246" s="113"/>
      <c r="D246" s="56"/>
      <c r="E246" s="56"/>
      <c r="F246" s="113"/>
      <c r="G246" s="62"/>
      <c r="H246" s="57"/>
      <c r="I246" s="58" t="str">
        <f>IFERROR(VLOOKUP(H246,Lists!B:C,2,FALSE),"")</f>
        <v/>
      </c>
      <c r="J246" s="56"/>
      <c r="K246" s="57"/>
      <c r="L246" s="79" t="str">
        <f>IFERROR(INDEX(Sheet1!$B$2:$B$29,MATCH('Claims Summary'!Y246,Sheet1!$A$2:$A$29,0)),"")</f>
        <v/>
      </c>
      <c r="M246" s="58" t="str">
        <f>IFERROR(VLOOKUP(Y246,'LTSS Rates'!A:B,2,FALSE),"")</f>
        <v/>
      </c>
      <c r="N246" s="56"/>
      <c r="O246" s="107">
        <f>IFERROR(INDEX('LTSS Rates'!$A$3:$E$31,MATCH(AA246,'LTSS Rates'!$A$3:$A$31,0),MATCH(AB246,'LTSS Rates'!$A$3:$E$3,0)),0)</f>
        <v>0</v>
      </c>
      <c r="P246" s="59">
        <f t="shared" si="22"/>
        <v>0</v>
      </c>
      <c r="Q246" s="203"/>
      <c r="R246" s="150"/>
      <c r="S246" s="153">
        <f t="shared" si="18"/>
        <v>0</v>
      </c>
      <c r="T246" s="225"/>
      <c r="U246" s="152"/>
      <c r="V246" s="206"/>
      <c r="W246" s="128"/>
      <c r="Y246" s="128" t="str">
        <f t="shared" si="19"/>
        <v/>
      </c>
      <c r="AA246" s="128" t="str">
        <f t="shared" si="20"/>
        <v/>
      </c>
      <c r="AB246" s="132" t="str">
        <f t="shared" si="21"/>
        <v xml:space="preserve"> Rate</v>
      </c>
      <c r="AJ246" s="49"/>
    </row>
    <row r="247" spans="2:36" ht="14.65" customHeight="1" x14ac:dyDescent="0.25">
      <c r="B247" s="60">
        <v>238</v>
      </c>
      <c r="C247" s="113"/>
      <c r="D247" s="56"/>
      <c r="E247" s="56"/>
      <c r="F247" s="113"/>
      <c r="G247" s="62"/>
      <c r="H247" s="57"/>
      <c r="I247" s="58" t="str">
        <f>IFERROR(VLOOKUP(H247,Lists!B:C,2,FALSE),"")</f>
        <v/>
      </c>
      <c r="J247" s="56"/>
      <c r="K247" s="57"/>
      <c r="L247" s="79" t="str">
        <f>IFERROR(INDEX(Sheet1!$B$2:$B$29,MATCH('Claims Summary'!Y247,Sheet1!$A$2:$A$29,0)),"")</f>
        <v/>
      </c>
      <c r="M247" s="58" t="str">
        <f>IFERROR(VLOOKUP(Y247,'LTSS Rates'!A:B,2,FALSE),"")</f>
        <v/>
      </c>
      <c r="N247" s="56"/>
      <c r="O247" s="107">
        <f>IFERROR(INDEX('LTSS Rates'!$A$3:$E$31,MATCH(AA247,'LTSS Rates'!$A$3:$A$31,0),MATCH(AB247,'LTSS Rates'!$A$3:$E$3,0)),0)</f>
        <v>0</v>
      </c>
      <c r="P247" s="59">
        <f t="shared" si="22"/>
        <v>0</v>
      </c>
      <c r="Q247" s="203"/>
      <c r="R247" s="150"/>
      <c r="S247" s="153">
        <f t="shared" si="18"/>
        <v>0</v>
      </c>
      <c r="T247" s="225"/>
      <c r="U247" s="152"/>
      <c r="V247" s="206"/>
      <c r="W247" s="128"/>
      <c r="Y247" s="128" t="str">
        <f t="shared" si="19"/>
        <v/>
      </c>
      <c r="AA247" s="128" t="str">
        <f t="shared" si="20"/>
        <v/>
      </c>
      <c r="AB247" s="132" t="str">
        <f t="shared" si="21"/>
        <v xml:space="preserve"> Rate</v>
      </c>
      <c r="AJ247" s="49"/>
    </row>
    <row r="248" spans="2:36" ht="14.65" customHeight="1" x14ac:dyDescent="0.25">
      <c r="B248" s="60">
        <v>239</v>
      </c>
      <c r="C248" s="113"/>
      <c r="D248" s="56"/>
      <c r="E248" s="56"/>
      <c r="F248" s="113"/>
      <c r="G248" s="62"/>
      <c r="H248" s="57"/>
      <c r="I248" s="58" t="str">
        <f>IFERROR(VLOOKUP(H248,Lists!B:C,2,FALSE),"")</f>
        <v/>
      </c>
      <c r="J248" s="56"/>
      <c r="K248" s="57"/>
      <c r="L248" s="79" t="str">
        <f>IFERROR(INDEX(Sheet1!$B$2:$B$29,MATCH('Claims Summary'!Y248,Sheet1!$A$2:$A$29,0)),"")</f>
        <v/>
      </c>
      <c r="M248" s="58" t="str">
        <f>IFERROR(VLOOKUP(Y248,'LTSS Rates'!A:B,2,FALSE),"")</f>
        <v/>
      </c>
      <c r="N248" s="56"/>
      <c r="O248" s="107">
        <f>IFERROR(INDEX('LTSS Rates'!$A$3:$E$31,MATCH(AA248,'LTSS Rates'!$A$3:$A$31,0),MATCH(AB248,'LTSS Rates'!$A$3:$E$3,0)),0)</f>
        <v>0</v>
      </c>
      <c r="P248" s="59">
        <f t="shared" si="22"/>
        <v>0</v>
      </c>
      <c r="Q248" s="203"/>
      <c r="R248" s="150"/>
      <c r="S248" s="153">
        <f t="shared" si="18"/>
        <v>0</v>
      </c>
      <c r="T248" s="225"/>
      <c r="U248" s="152"/>
      <c r="V248" s="206"/>
      <c r="W248" s="128"/>
      <c r="Y248" s="128" t="str">
        <f t="shared" si="19"/>
        <v/>
      </c>
      <c r="AA248" s="128" t="str">
        <f t="shared" si="20"/>
        <v/>
      </c>
      <c r="AB248" s="132" t="str">
        <f t="shared" si="21"/>
        <v xml:space="preserve"> Rate</v>
      </c>
      <c r="AJ248" s="49"/>
    </row>
    <row r="249" spans="2:36" ht="14.65" customHeight="1" x14ac:dyDescent="0.25">
      <c r="B249" s="55">
        <v>240</v>
      </c>
      <c r="C249" s="113"/>
      <c r="D249" s="56"/>
      <c r="E249" s="56"/>
      <c r="F249" s="113"/>
      <c r="G249" s="62"/>
      <c r="H249" s="57"/>
      <c r="I249" s="58" t="str">
        <f>IFERROR(VLOOKUP(H249,Lists!B:C,2,FALSE),"")</f>
        <v/>
      </c>
      <c r="J249" s="56"/>
      <c r="K249" s="57"/>
      <c r="L249" s="79" t="str">
        <f>IFERROR(INDEX(Sheet1!$B$2:$B$29,MATCH('Claims Summary'!Y249,Sheet1!$A$2:$A$29,0)),"")</f>
        <v/>
      </c>
      <c r="M249" s="58" t="str">
        <f>IFERROR(VLOOKUP(Y249,'LTSS Rates'!A:B,2,FALSE),"")</f>
        <v/>
      </c>
      <c r="N249" s="56"/>
      <c r="O249" s="107">
        <f>IFERROR(INDEX('LTSS Rates'!$A$3:$E$31,MATCH(AA249,'LTSS Rates'!$A$3:$A$31,0),MATCH(AB249,'LTSS Rates'!$A$3:$E$3,0)),0)</f>
        <v>0</v>
      </c>
      <c r="P249" s="59">
        <f t="shared" si="22"/>
        <v>0</v>
      </c>
      <c r="Q249" s="203"/>
      <c r="R249" s="150"/>
      <c r="S249" s="153">
        <f t="shared" si="18"/>
        <v>0</v>
      </c>
      <c r="T249" s="225"/>
      <c r="U249" s="152"/>
      <c r="V249" s="206"/>
      <c r="W249" s="128"/>
      <c r="Y249" s="128" t="str">
        <f t="shared" si="19"/>
        <v/>
      </c>
      <c r="AA249" s="128" t="str">
        <f t="shared" si="20"/>
        <v/>
      </c>
      <c r="AB249" s="132" t="str">
        <f t="shared" si="21"/>
        <v xml:space="preserve"> Rate</v>
      </c>
      <c r="AJ249" s="49"/>
    </row>
    <row r="250" spans="2:36" ht="14.65" customHeight="1" x14ac:dyDescent="0.25">
      <c r="B250" s="55">
        <v>241</v>
      </c>
      <c r="C250" s="113"/>
      <c r="D250" s="56"/>
      <c r="E250" s="56"/>
      <c r="F250" s="113"/>
      <c r="G250" s="62"/>
      <c r="H250" s="57"/>
      <c r="I250" s="58" t="str">
        <f>IFERROR(VLOOKUP(H250,Lists!B:C,2,FALSE),"")</f>
        <v/>
      </c>
      <c r="J250" s="56"/>
      <c r="K250" s="57"/>
      <c r="L250" s="79" t="str">
        <f>IFERROR(INDEX(Sheet1!$B$2:$B$29,MATCH('Claims Summary'!Y250,Sheet1!$A$2:$A$29,0)),"")</f>
        <v/>
      </c>
      <c r="M250" s="58" t="str">
        <f>IFERROR(VLOOKUP(Y250,'LTSS Rates'!A:B,2,FALSE),"")</f>
        <v/>
      </c>
      <c r="N250" s="56"/>
      <c r="O250" s="107">
        <f>IFERROR(INDEX('LTSS Rates'!$A$3:$E$31,MATCH(AA250,'LTSS Rates'!$A$3:$A$31,0),MATCH(AB250,'LTSS Rates'!$A$3:$E$3,0)),0)</f>
        <v>0</v>
      </c>
      <c r="P250" s="59">
        <f t="shared" si="22"/>
        <v>0</v>
      </c>
      <c r="Q250" s="203"/>
      <c r="R250" s="150"/>
      <c r="S250" s="153">
        <f t="shared" si="18"/>
        <v>0</v>
      </c>
      <c r="T250" s="225"/>
      <c r="U250" s="152"/>
      <c r="V250" s="206"/>
      <c r="W250" s="128"/>
      <c r="Y250" s="128" t="str">
        <f t="shared" si="19"/>
        <v/>
      </c>
      <c r="AA250" s="128" t="str">
        <f t="shared" si="20"/>
        <v/>
      </c>
      <c r="AB250" s="132" t="str">
        <f t="shared" si="21"/>
        <v xml:space="preserve"> Rate</v>
      </c>
      <c r="AJ250" s="49"/>
    </row>
    <row r="251" spans="2:36" ht="14.65" customHeight="1" x14ac:dyDescent="0.25">
      <c r="B251" s="60">
        <v>242</v>
      </c>
      <c r="C251" s="113"/>
      <c r="D251" s="56"/>
      <c r="E251" s="56"/>
      <c r="F251" s="113"/>
      <c r="G251" s="62"/>
      <c r="H251" s="57"/>
      <c r="I251" s="58" t="str">
        <f>IFERROR(VLOOKUP(H251,Lists!B:C,2,FALSE),"")</f>
        <v/>
      </c>
      <c r="J251" s="56"/>
      <c r="K251" s="57"/>
      <c r="L251" s="79" t="str">
        <f>IFERROR(INDEX(Sheet1!$B$2:$B$29,MATCH('Claims Summary'!Y251,Sheet1!$A$2:$A$29,0)),"")</f>
        <v/>
      </c>
      <c r="M251" s="58" t="str">
        <f>IFERROR(VLOOKUP(Y251,'LTSS Rates'!A:B,2,FALSE),"")</f>
        <v/>
      </c>
      <c r="N251" s="56"/>
      <c r="O251" s="107">
        <f>IFERROR(INDEX('LTSS Rates'!$A$3:$E$31,MATCH(AA251,'LTSS Rates'!$A$3:$A$31,0),MATCH(AB251,'LTSS Rates'!$A$3:$E$3,0)),0)</f>
        <v>0</v>
      </c>
      <c r="P251" s="59">
        <f t="shared" si="22"/>
        <v>0</v>
      </c>
      <c r="Q251" s="203"/>
      <c r="R251" s="150"/>
      <c r="S251" s="153">
        <f t="shared" si="18"/>
        <v>0</v>
      </c>
      <c r="T251" s="225"/>
      <c r="U251" s="152"/>
      <c r="V251" s="206"/>
      <c r="W251" s="128"/>
      <c r="Y251" s="128" t="str">
        <f t="shared" si="19"/>
        <v/>
      </c>
      <c r="AA251" s="128" t="str">
        <f t="shared" si="20"/>
        <v/>
      </c>
      <c r="AB251" s="132" t="str">
        <f t="shared" si="21"/>
        <v xml:space="preserve"> Rate</v>
      </c>
      <c r="AJ251" s="49"/>
    </row>
    <row r="252" spans="2:36" ht="14.65" customHeight="1" x14ac:dyDescent="0.25">
      <c r="B252" s="60">
        <v>243</v>
      </c>
      <c r="C252" s="113"/>
      <c r="D252" s="56"/>
      <c r="E252" s="56"/>
      <c r="F252" s="113"/>
      <c r="G252" s="62"/>
      <c r="H252" s="57"/>
      <c r="I252" s="58" t="str">
        <f>IFERROR(VLOOKUP(H252,Lists!B:C,2,FALSE),"")</f>
        <v/>
      </c>
      <c r="J252" s="56"/>
      <c r="K252" s="57"/>
      <c r="L252" s="79" t="str">
        <f>IFERROR(INDEX(Sheet1!$B$2:$B$29,MATCH('Claims Summary'!Y252,Sheet1!$A$2:$A$29,0)),"")</f>
        <v/>
      </c>
      <c r="M252" s="58" t="str">
        <f>IFERROR(VLOOKUP(Y252,'LTSS Rates'!A:B,2,FALSE),"")</f>
        <v/>
      </c>
      <c r="N252" s="56"/>
      <c r="O252" s="107">
        <f>IFERROR(INDEX('LTSS Rates'!$A$3:$E$31,MATCH(AA252,'LTSS Rates'!$A$3:$A$31,0),MATCH(AB252,'LTSS Rates'!$A$3:$E$3,0)),0)</f>
        <v>0</v>
      </c>
      <c r="P252" s="59">
        <f t="shared" si="22"/>
        <v>0</v>
      </c>
      <c r="Q252" s="203"/>
      <c r="R252" s="150"/>
      <c r="S252" s="153">
        <f t="shared" si="18"/>
        <v>0</v>
      </c>
      <c r="T252" s="225"/>
      <c r="U252" s="152"/>
      <c r="V252" s="206"/>
      <c r="W252" s="128"/>
      <c r="Y252" s="128" t="str">
        <f t="shared" si="19"/>
        <v/>
      </c>
      <c r="AA252" s="128" t="str">
        <f t="shared" si="20"/>
        <v/>
      </c>
      <c r="AB252" s="132" t="str">
        <f t="shared" si="21"/>
        <v xml:space="preserve"> Rate</v>
      </c>
      <c r="AJ252" s="49"/>
    </row>
    <row r="253" spans="2:36" ht="14.65" customHeight="1" x14ac:dyDescent="0.25">
      <c r="B253" s="60">
        <v>244</v>
      </c>
      <c r="C253" s="113"/>
      <c r="D253" s="56"/>
      <c r="E253" s="56"/>
      <c r="F253" s="113"/>
      <c r="G253" s="62"/>
      <c r="H253" s="57"/>
      <c r="I253" s="58" t="str">
        <f>IFERROR(VLOOKUP(H253,Lists!B:C,2,FALSE),"")</f>
        <v/>
      </c>
      <c r="J253" s="56"/>
      <c r="K253" s="57"/>
      <c r="L253" s="79" t="str">
        <f>IFERROR(INDEX(Sheet1!$B$2:$B$29,MATCH('Claims Summary'!Y253,Sheet1!$A$2:$A$29,0)),"")</f>
        <v/>
      </c>
      <c r="M253" s="58" t="str">
        <f>IFERROR(VLOOKUP(Y253,'LTSS Rates'!A:B,2,FALSE),"")</f>
        <v/>
      </c>
      <c r="N253" s="56"/>
      <c r="O253" s="107">
        <f>IFERROR(INDEX('LTSS Rates'!$A$3:$E$31,MATCH(AA253,'LTSS Rates'!$A$3:$A$31,0),MATCH(AB253,'LTSS Rates'!$A$3:$E$3,0)),0)</f>
        <v>0</v>
      </c>
      <c r="P253" s="59">
        <f t="shared" si="22"/>
        <v>0</v>
      </c>
      <c r="Q253" s="203"/>
      <c r="R253" s="150"/>
      <c r="S253" s="153">
        <f t="shared" si="18"/>
        <v>0</v>
      </c>
      <c r="T253" s="225"/>
      <c r="U253" s="152"/>
      <c r="V253" s="206"/>
      <c r="W253" s="128"/>
      <c r="Y253" s="128" t="str">
        <f t="shared" si="19"/>
        <v/>
      </c>
      <c r="AA253" s="128" t="str">
        <f t="shared" si="20"/>
        <v/>
      </c>
      <c r="AB253" s="132" t="str">
        <f t="shared" si="21"/>
        <v xml:space="preserve"> Rate</v>
      </c>
      <c r="AJ253" s="49"/>
    </row>
    <row r="254" spans="2:36" ht="14.65" customHeight="1" x14ac:dyDescent="0.25">
      <c r="B254" s="55">
        <v>245</v>
      </c>
      <c r="C254" s="113"/>
      <c r="D254" s="56"/>
      <c r="E254" s="56"/>
      <c r="F254" s="113"/>
      <c r="G254" s="62"/>
      <c r="H254" s="57"/>
      <c r="I254" s="58" t="str">
        <f>IFERROR(VLOOKUP(H254,Lists!B:C,2,FALSE),"")</f>
        <v/>
      </c>
      <c r="J254" s="56"/>
      <c r="K254" s="57"/>
      <c r="L254" s="79" t="str">
        <f>IFERROR(INDEX(Sheet1!$B$2:$B$29,MATCH('Claims Summary'!Y254,Sheet1!$A$2:$A$29,0)),"")</f>
        <v/>
      </c>
      <c r="M254" s="58" t="str">
        <f>IFERROR(VLOOKUP(Y254,'LTSS Rates'!A:B,2,FALSE),"")</f>
        <v/>
      </c>
      <c r="N254" s="56"/>
      <c r="O254" s="107">
        <f>IFERROR(INDEX('LTSS Rates'!$A$3:$E$31,MATCH(AA254,'LTSS Rates'!$A$3:$A$31,0),MATCH(AB254,'LTSS Rates'!$A$3:$E$3,0)),0)</f>
        <v>0</v>
      </c>
      <c r="P254" s="59">
        <f t="shared" si="22"/>
        <v>0</v>
      </c>
      <c r="Q254" s="203"/>
      <c r="R254" s="150"/>
      <c r="S254" s="153">
        <f t="shared" si="18"/>
        <v>0</v>
      </c>
      <c r="T254" s="225"/>
      <c r="U254" s="152"/>
      <c r="V254" s="206"/>
      <c r="W254" s="128"/>
      <c r="Y254" s="128" t="str">
        <f t="shared" si="19"/>
        <v/>
      </c>
      <c r="AA254" s="128" t="str">
        <f t="shared" si="20"/>
        <v/>
      </c>
      <c r="AB254" s="132" t="str">
        <f t="shared" si="21"/>
        <v xml:space="preserve"> Rate</v>
      </c>
      <c r="AJ254" s="49"/>
    </row>
    <row r="255" spans="2:36" ht="14.65" customHeight="1" x14ac:dyDescent="0.25">
      <c r="B255" s="55">
        <v>246</v>
      </c>
      <c r="C255" s="113"/>
      <c r="D255" s="56"/>
      <c r="E255" s="56"/>
      <c r="F255" s="113"/>
      <c r="G255" s="62"/>
      <c r="H255" s="57"/>
      <c r="I255" s="58" t="str">
        <f>IFERROR(VLOOKUP(H255,Lists!B:C,2,FALSE),"")</f>
        <v/>
      </c>
      <c r="J255" s="56"/>
      <c r="K255" s="57"/>
      <c r="L255" s="79" t="str">
        <f>IFERROR(INDEX(Sheet1!$B$2:$B$29,MATCH('Claims Summary'!Y255,Sheet1!$A$2:$A$29,0)),"")</f>
        <v/>
      </c>
      <c r="M255" s="58" t="str">
        <f>IFERROR(VLOOKUP(Y255,'LTSS Rates'!A:B,2,FALSE),"")</f>
        <v/>
      </c>
      <c r="N255" s="56"/>
      <c r="O255" s="107">
        <f>IFERROR(INDEX('LTSS Rates'!$A$3:$E$31,MATCH(AA255,'LTSS Rates'!$A$3:$A$31,0),MATCH(AB255,'LTSS Rates'!$A$3:$E$3,0)),0)</f>
        <v>0</v>
      </c>
      <c r="P255" s="59">
        <f t="shared" si="22"/>
        <v>0</v>
      </c>
      <c r="Q255" s="203"/>
      <c r="R255" s="150"/>
      <c r="S255" s="153">
        <f t="shared" si="18"/>
        <v>0</v>
      </c>
      <c r="T255" s="225"/>
      <c r="U255" s="152"/>
      <c r="V255" s="206"/>
      <c r="W255" s="128"/>
      <c r="Y255" s="128" t="str">
        <f t="shared" si="19"/>
        <v/>
      </c>
      <c r="AA255" s="128" t="str">
        <f t="shared" si="20"/>
        <v/>
      </c>
      <c r="AB255" s="132" t="str">
        <f t="shared" si="21"/>
        <v xml:space="preserve"> Rate</v>
      </c>
      <c r="AJ255" s="49"/>
    </row>
    <row r="256" spans="2:36" ht="14.65" customHeight="1" x14ac:dyDescent="0.25">
      <c r="B256" s="60">
        <v>247</v>
      </c>
      <c r="C256" s="113"/>
      <c r="D256" s="56"/>
      <c r="E256" s="56"/>
      <c r="F256" s="113"/>
      <c r="G256" s="62"/>
      <c r="H256" s="57"/>
      <c r="I256" s="58" t="str">
        <f>IFERROR(VLOOKUP(H256,Lists!B:C,2,FALSE),"")</f>
        <v/>
      </c>
      <c r="J256" s="56"/>
      <c r="K256" s="57"/>
      <c r="L256" s="79" t="str">
        <f>IFERROR(INDEX(Sheet1!$B$2:$B$29,MATCH('Claims Summary'!Y256,Sheet1!$A$2:$A$29,0)),"")</f>
        <v/>
      </c>
      <c r="M256" s="58" t="str">
        <f>IFERROR(VLOOKUP(Y256,'LTSS Rates'!A:B,2,FALSE),"")</f>
        <v/>
      </c>
      <c r="N256" s="56"/>
      <c r="O256" s="107">
        <f>IFERROR(INDEX('LTSS Rates'!$A$3:$E$31,MATCH(AA256,'LTSS Rates'!$A$3:$A$31,0),MATCH(AB256,'LTSS Rates'!$A$3:$E$3,0)),0)</f>
        <v>0</v>
      </c>
      <c r="P256" s="59">
        <f t="shared" si="22"/>
        <v>0</v>
      </c>
      <c r="Q256" s="203"/>
      <c r="R256" s="150"/>
      <c r="S256" s="153">
        <f t="shared" si="18"/>
        <v>0</v>
      </c>
      <c r="T256" s="225"/>
      <c r="U256" s="152"/>
      <c r="V256" s="206"/>
      <c r="W256" s="128"/>
      <c r="Y256" s="128" t="str">
        <f t="shared" si="19"/>
        <v/>
      </c>
      <c r="AA256" s="128" t="str">
        <f t="shared" si="20"/>
        <v/>
      </c>
      <c r="AB256" s="132" t="str">
        <f t="shared" si="21"/>
        <v xml:space="preserve"> Rate</v>
      </c>
      <c r="AJ256" s="49"/>
    </row>
    <row r="257" spans="2:36" ht="14.65" customHeight="1" x14ac:dyDescent="0.25">
      <c r="B257" s="60">
        <v>248</v>
      </c>
      <c r="C257" s="113"/>
      <c r="D257" s="56"/>
      <c r="E257" s="56"/>
      <c r="F257" s="113"/>
      <c r="G257" s="62"/>
      <c r="H257" s="57"/>
      <c r="I257" s="58" t="str">
        <f>IFERROR(VLOOKUP(H257,Lists!B:C,2,FALSE),"")</f>
        <v/>
      </c>
      <c r="J257" s="56"/>
      <c r="K257" s="57"/>
      <c r="L257" s="79" t="str">
        <f>IFERROR(INDEX(Sheet1!$B$2:$B$29,MATCH('Claims Summary'!Y257,Sheet1!$A$2:$A$29,0)),"")</f>
        <v/>
      </c>
      <c r="M257" s="58" t="str">
        <f>IFERROR(VLOOKUP(Y257,'LTSS Rates'!A:B,2,FALSE),"")</f>
        <v/>
      </c>
      <c r="N257" s="56"/>
      <c r="O257" s="107">
        <f>IFERROR(INDEX('LTSS Rates'!$A$3:$E$31,MATCH(AA257,'LTSS Rates'!$A$3:$A$31,0),MATCH(AB257,'LTSS Rates'!$A$3:$E$3,0)),0)</f>
        <v>0</v>
      </c>
      <c r="P257" s="59">
        <f t="shared" si="22"/>
        <v>0</v>
      </c>
      <c r="Q257" s="203"/>
      <c r="R257" s="150"/>
      <c r="S257" s="153">
        <f t="shared" si="18"/>
        <v>0</v>
      </c>
      <c r="T257" s="225"/>
      <c r="U257" s="152"/>
      <c r="V257" s="206"/>
      <c r="W257" s="128"/>
      <c r="Y257" s="128" t="str">
        <f t="shared" si="19"/>
        <v/>
      </c>
      <c r="AA257" s="128" t="str">
        <f t="shared" si="20"/>
        <v/>
      </c>
      <c r="AB257" s="132" t="str">
        <f t="shared" si="21"/>
        <v xml:space="preserve"> Rate</v>
      </c>
      <c r="AJ257" s="49"/>
    </row>
    <row r="258" spans="2:36" ht="14.65" customHeight="1" x14ac:dyDescent="0.25">
      <c r="B258" s="60">
        <v>249</v>
      </c>
      <c r="C258" s="113"/>
      <c r="D258" s="56"/>
      <c r="E258" s="56"/>
      <c r="F258" s="113"/>
      <c r="G258" s="62"/>
      <c r="H258" s="57"/>
      <c r="I258" s="58" t="str">
        <f>IFERROR(VLOOKUP(H258,Lists!B:C,2,FALSE),"")</f>
        <v/>
      </c>
      <c r="J258" s="56"/>
      <c r="K258" s="57"/>
      <c r="L258" s="79" t="str">
        <f>IFERROR(INDEX(Sheet1!$B$2:$B$29,MATCH('Claims Summary'!Y258,Sheet1!$A$2:$A$29,0)),"")</f>
        <v/>
      </c>
      <c r="M258" s="58" t="str">
        <f>IFERROR(VLOOKUP(Y258,'LTSS Rates'!A:B,2,FALSE),"")</f>
        <v/>
      </c>
      <c r="N258" s="56"/>
      <c r="O258" s="107">
        <f>IFERROR(INDEX('LTSS Rates'!$A$3:$E$31,MATCH(AA258,'LTSS Rates'!$A$3:$A$31,0),MATCH(AB258,'LTSS Rates'!$A$3:$E$3,0)),0)</f>
        <v>0</v>
      </c>
      <c r="P258" s="59">
        <f t="shared" si="22"/>
        <v>0</v>
      </c>
      <c r="Q258" s="203"/>
      <c r="R258" s="150"/>
      <c r="S258" s="153">
        <f t="shared" si="18"/>
        <v>0</v>
      </c>
      <c r="T258" s="225"/>
      <c r="U258" s="152"/>
      <c r="V258" s="206"/>
      <c r="W258" s="128"/>
      <c r="Y258" s="128" t="str">
        <f t="shared" si="19"/>
        <v/>
      </c>
      <c r="AA258" s="128" t="str">
        <f t="shared" si="20"/>
        <v/>
      </c>
      <c r="AB258" s="132" t="str">
        <f t="shared" si="21"/>
        <v xml:space="preserve"> Rate</v>
      </c>
      <c r="AJ258" s="49"/>
    </row>
    <row r="259" spans="2:36" ht="14.65" customHeight="1" x14ac:dyDescent="0.25">
      <c r="B259" s="55">
        <v>250</v>
      </c>
      <c r="C259" s="113"/>
      <c r="D259" s="56"/>
      <c r="E259" s="56"/>
      <c r="F259" s="113"/>
      <c r="G259" s="62"/>
      <c r="H259" s="57"/>
      <c r="I259" s="58" t="str">
        <f>IFERROR(VLOOKUP(H259,Lists!B:C,2,FALSE),"")</f>
        <v/>
      </c>
      <c r="J259" s="56"/>
      <c r="K259" s="57"/>
      <c r="L259" s="79" t="str">
        <f>IFERROR(INDEX(Sheet1!$B$2:$B$29,MATCH('Claims Summary'!Y259,Sheet1!$A$2:$A$29,0)),"")</f>
        <v/>
      </c>
      <c r="M259" s="58" t="str">
        <f>IFERROR(VLOOKUP(Y259,'LTSS Rates'!A:B,2,FALSE),"")</f>
        <v/>
      </c>
      <c r="N259" s="56"/>
      <c r="O259" s="107">
        <f>IFERROR(INDEX('LTSS Rates'!$A$3:$E$31,MATCH(AA259,'LTSS Rates'!$A$3:$A$31,0),MATCH(AB259,'LTSS Rates'!$A$3:$E$3,0)),0)</f>
        <v>0</v>
      </c>
      <c r="P259" s="59">
        <f t="shared" si="22"/>
        <v>0</v>
      </c>
      <c r="Q259" s="203"/>
      <c r="R259" s="150"/>
      <c r="S259" s="153">
        <f t="shared" si="18"/>
        <v>0</v>
      </c>
      <c r="T259" s="225"/>
      <c r="U259" s="152"/>
      <c r="V259" s="206"/>
      <c r="W259" s="128"/>
      <c r="Y259" s="128" t="str">
        <f t="shared" si="19"/>
        <v/>
      </c>
      <c r="AA259" s="128" t="str">
        <f t="shared" si="20"/>
        <v/>
      </c>
      <c r="AB259" s="132" t="str">
        <f t="shared" si="21"/>
        <v xml:space="preserve"> Rate</v>
      </c>
      <c r="AJ259" s="49"/>
    </row>
    <row r="260" spans="2:36" ht="14.65" customHeight="1" x14ac:dyDescent="0.25">
      <c r="B260" s="55">
        <v>251</v>
      </c>
      <c r="C260" s="113"/>
      <c r="D260" s="56"/>
      <c r="E260" s="56"/>
      <c r="F260" s="113"/>
      <c r="G260" s="62"/>
      <c r="H260" s="57"/>
      <c r="I260" s="58" t="str">
        <f>IFERROR(VLOOKUP(H260,Lists!B:C,2,FALSE),"")</f>
        <v/>
      </c>
      <c r="J260" s="56"/>
      <c r="K260" s="57"/>
      <c r="L260" s="79" t="str">
        <f>IFERROR(INDEX(Sheet1!$B$2:$B$29,MATCH('Claims Summary'!Y260,Sheet1!$A$2:$A$29,0)),"")</f>
        <v/>
      </c>
      <c r="M260" s="58" t="str">
        <f>IFERROR(VLOOKUP(Y260,'LTSS Rates'!A:B,2,FALSE),"")</f>
        <v/>
      </c>
      <c r="N260" s="56"/>
      <c r="O260" s="107">
        <f>IFERROR(INDEX('LTSS Rates'!$A$3:$E$31,MATCH(AA260,'LTSS Rates'!$A$3:$A$31,0),MATCH(AB260,'LTSS Rates'!$A$3:$E$3,0)),0)</f>
        <v>0</v>
      </c>
      <c r="P260" s="59">
        <f t="shared" si="22"/>
        <v>0</v>
      </c>
      <c r="Q260" s="203"/>
      <c r="R260" s="150"/>
      <c r="S260" s="153">
        <f t="shared" si="18"/>
        <v>0</v>
      </c>
      <c r="T260" s="225"/>
      <c r="U260" s="152"/>
      <c r="V260" s="206"/>
      <c r="W260" s="128"/>
      <c r="Y260" s="128" t="str">
        <f t="shared" si="19"/>
        <v/>
      </c>
      <c r="AA260" s="128" t="str">
        <f t="shared" si="20"/>
        <v/>
      </c>
      <c r="AB260" s="132" t="str">
        <f t="shared" si="21"/>
        <v xml:space="preserve"> Rate</v>
      </c>
      <c r="AJ260" s="49"/>
    </row>
    <row r="261" spans="2:36" ht="14.65" customHeight="1" x14ac:dyDescent="0.25">
      <c r="B261" s="60">
        <v>252</v>
      </c>
      <c r="C261" s="113"/>
      <c r="D261" s="56"/>
      <c r="E261" s="56"/>
      <c r="F261" s="113"/>
      <c r="G261" s="62"/>
      <c r="H261" s="57"/>
      <c r="I261" s="58" t="str">
        <f>IFERROR(VLOOKUP(H261,Lists!B:C,2,FALSE),"")</f>
        <v/>
      </c>
      <c r="J261" s="56"/>
      <c r="K261" s="57"/>
      <c r="L261" s="79" t="str">
        <f>IFERROR(INDEX(Sheet1!$B$2:$B$29,MATCH('Claims Summary'!Y261,Sheet1!$A$2:$A$29,0)),"")</f>
        <v/>
      </c>
      <c r="M261" s="58" t="str">
        <f>IFERROR(VLOOKUP(Y261,'LTSS Rates'!A:B,2,FALSE),"")</f>
        <v/>
      </c>
      <c r="N261" s="56"/>
      <c r="O261" s="107">
        <f>IFERROR(INDEX('LTSS Rates'!$A$3:$E$31,MATCH(AA261,'LTSS Rates'!$A$3:$A$31,0),MATCH(AB261,'LTSS Rates'!$A$3:$E$3,0)),0)</f>
        <v>0</v>
      </c>
      <c r="P261" s="59">
        <f t="shared" si="22"/>
        <v>0</v>
      </c>
      <c r="Q261" s="203"/>
      <c r="R261" s="150"/>
      <c r="S261" s="153">
        <f t="shared" si="18"/>
        <v>0</v>
      </c>
      <c r="T261" s="225"/>
      <c r="U261" s="152"/>
      <c r="V261" s="206"/>
      <c r="W261" s="128"/>
      <c r="Y261" s="128" t="str">
        <f t="shared" si="19"/>
        <v/>
      </c>
      <c r="AA261" s="128" t="str">
        <f t="shared" si="20"/>
        <v/>
      </c>
      <c r="AB261" s="132" t="str">
        <f t="shared" si="21"/>
        <v xml:space="preserve"> Rate</v>
      </c>
      <c r="AJ261" s="49"/>
    </row>
    <row r="262" spans="2:36" ht="14.65" customHeight="1" x14ac:dyDescent="0.25">
      <c r="B262" s="60">
        <v>253</v>
      </c>
      <c r="C262" s="113"/>
      <c r="D262" s="56"/>
      <c r="E262" s="56"/>
      <c r="F262" s="113"/>
      <c r="G262" s="62"/>
      <c r="H262" s="57"/>
      <c r="I262" s="58" t="str">
        <f>IFERROR(VLOOKUP(H262,Lists!B:C,2,FALSE),"")</f>
        <v/>
      </c>
      <c r="J262" s="56"/>
      <c r="K262" s="57"/>
      <c r="L262" s="79" t="str">
        <f>IFERROR(INDEX(Sheet1!$B$2:$B$29,MATCH('Claims Summary'!Y262,Sheet1!$A$2:$A$29,0)),"")</f>
        <v/>
      </c>
      <c r="M262" s="58" t="str">
        <f>IFERROR(VLOOKUP(Y262,'LTSS Rates'!A:B,2,FALSE),"")</f>
        <v/>
      </c>
      <c r="N262" s="56"/>
      <c r="O262" s="107">
        <f>IFERROR(INDEX('LTSS Rates'!$A$3:$E$31,MATCH(AA262,'LTSS Rates'!$A$3:$A$31,0),MATCH(AB262,'LTSS Rates'!$A$3:$E$3,0)),0)</f>
        <v>0</v>
      </c>
      <c r="P262" s="59">
        <f t="shared" si="22"/>
        <v>0</v>
      </c>
      <c r="Q262" s="203"/>
      <c r="R262" s="150"/>
      <c r="S262" s="153">
        <f t="shared" si="18"/>
        <v>0</v>
      </c>
      <c r="T262" s="225"/>
      <c r="U262" s="152"/>
      <c r="V262" s="206"/>
      <c r="W262" s="128"/>
      <c r="Y262" s="128" t="str">
        <f t="shared" si="19"/>
        <v/>
      </c>
      <c r="AA262" s="128" t="str">
        <f t="shared" si="20"/>
        <v/>
      </c>
      <c r="AB262" s="132" t="str">
        <f t="shared" si="21"/>
        <v xml:space="preserve"> Rate</v>
      </c>
      <c r="AJ262" s="49"/>
    </row>
    <row r="263" spans="2:36" ht="14.65" customHeight="1" x14ac:dyDescent="0.25">
      <c r="B263" s="60">
        <v>254</v>
      </c>
      <c r="C263" s="113"/>
      <c r="D263" s="56"/>
      <c r="E263" s="56"/>
      <c r="F263" s="113"/>
      <c r="G263" s="62"/>
      <c r="H263" s="57"/>
      <c r="I263" s="58" t="str">
        <f>IFERROR(VLOOKUP(H263,Lists!B:C,2,FALSE),"")</f>
        <v/>
      </c>
      <c r="J263" s="56"/>
      <c r="K263" s="57"/>
      <c r="L263" s="79" t="str">
        <f>IFERROR(INDEX(Sheet1!$B$2:$B$29,MATCH('Claims Summary'!Y263,Sheet1!$A$2:$A$29,0)),"")</f>
        <v/>
      </c>
      <c r="M263" s="58" t="str">
        <f>IFERROR(VLOOKUP(Y263,'LTSS Rates'!A:B,2,FALSE),"")</f>
        <v/>
      </c>
      <c r="N263" s="56"/>
      <c r="O263" s="107">
        <f>IFERROR(INDEX('LTSS Rates'!$A$3:$E$31,MATCH(AA263,'LTSS Rates'!$A$3:$A$31,0),MATCH(AB263,'LTSS Rates'!$A$3:$E$3,0)),0)</f>
        <v>0</v>
      </c>
      <c r="P263" s="59">
        <f t="shared" si="22"/>
        <v>0</v>
      </c>
      <c r="Q263" s="203"/>
      <c r="R263" s="150"/>
      <c r="S263" s="153">
        <f t="shared" si="18"/>
        <v>0</v>
      </c>
      <c r="T263" s="225"/>
      <c r="U263" s="152"/>
      <c r="V263" s="206"/>
      <c r="W263" s="128"/>
      <c r="Y263" s="128" t="str">
        <f t="shared" si="19"/>
        <v/>
      </c>
      <c r="AA263" s="128" t="str">
        <f t="shared" si="20"/>
        <v/>
      </c>
      <c r="AB263" s="132" t="str">
        <f t="shared" si="21"/>
        <v xml:space="preserve"> Rate</v>
      </c>
      <c r="AJ263" s="49"/>
    </row>
    <row r="264" spans="2:36" ht="14.65" customHeight="1" x14ac:dyDescent="0.25">
      <c r="B264" s="55">
        <v>255</v>
      </c>
      <c r="C264" s="113"/>
      <c r="D264" s="56"/>
      <c r="E264" s="56"/>
      <c r="F264" s="113"/>
      <c r="G264" s="62"/>
      <c r="H264" s="57"/>
      <c r="I264" s="58" t="str">
        <f>IFERROR(VLOOKUP(H264,Lists!B:C,2,FALSE),"")</f>
        <v/>
      </c>
      <c r="J264" s="56"/>
      <c r="K264" s="57"/>
      <c r="L264" s="79" t="str">
        <f>IFERROR(INDEX(Sheet1!$B$2:$B$29,MATCH('Claims Summary'!Y264,Sheet1!$A$2:$A$29,0)),"")</f>
        <v/>
      </c>
      <c r="M264" s="58" t="str">
        <f>IFERROR(VLOOKUP(Y264,'LTSS Rates'!A:B,2,FALSE),"")</f>
        <v/>
      </c>
      <c r="N264" s="56"/>
      <c r="O264" s="107">
        <f>IFERROR(INDEX('LTSS Rates'!$A$3:$E$31,MATCH(AA264,'LTSS Rates'!$A$3:$A$31,0),MATCH(AB264,'LTSS Rates'!$A$3:$E$3,0)),0)</f>
        <v>0</v>
      </c>
      <c r="P264" s="59">
        <f t="shared" si="22"/>
        <v>0</v>
      </c>
      <c r="Q264" s="203"/>
      <c r="R264" s="150"/>
      <c r="S264" s="153">
        <f t="shared" si="18"/>
        <v>0</v>
      </c>
      <c r="T264" s="225"/>
      <c r="U264" s="152"/>
      <c r="V264" s="206"/>
      <c r="W264" s="128"/>
      <c r="Y264" s="128" t="str">
        <f t="shared" si="19"/>
        <v/>
      </c>
      <c r="AA264" s="128" t="str">
        <f t="shared" si="20"/>
        <v/>
      </c>
      <c r="AB264" s="132" t="str">
        <f t="shared" si="21"/>
        <v xml:space="preserve"> Rate</v>
      </c>
      <c r="AJ264" s="49"/>
    </row>
    <row r="265" spans="2:36" ht="14.65" customHeight="1" x14ac:dyDescent="0.25">
      <c r="B265" s="55">
        <v>256</v>
      </c>
      <c r="C265" s="113"/>
      <c r="D265" s="56"/>
      <c r="E265" s="56"/>
      <c r="F265" s="113"/>
      <c r="G265" s="62"/>
      <c r="H265" s="57"/>
      <c r="I265" s="58" t="str">
        <f>IFERROR(VLOOKUP(H265,Lists!B:C,2,FALSE),"")</f>
        <v/>
      </c>
      <c r="J265" s="56"/>
      <c r="K265" s="57"/>
      <c r="L265" s="79" t="str">
        <f>IFERROR(INDEX(Sheet1!$B$2:$B$29,MATCH('Claims Summary'!Y265,Sheet1!$A$2:$A$29,0)),"")</f>
        <v/>
      </c>
      <c r="M265" s="58" t="str">
        <f>IFERROR(VLOOKUP(Y265,'LTSS Rates'!A:B,2,FALSE),"")</f>
        <v/>
      </c>
      <c r="N265" s="56"/>
      <c r="O265" s="107">
        <f>IFERROR(INDEX('LTSS Rates'!$A$3:$E$31,MATCH(AA265,'LTSS Rates'!$A$3:$A$31,0),MATCH(AB265,'LTSS Rates'!$A$3:$E$3,0)),0)</f>
        <v>0</v>
      </c>
      <c r="P265" s="59">
        <f t="shared" si="22"/>
        <v>0</v>
      </c>
      <c r="Q265" s="203"/>
      <c r="R265" s="150"/>
      <c r="S265" s="153">
        <f t="shared" si="18"/>
        <v>0</v>
      </c>
      <c r="T265" s="225"/>
      <c r="U265" s="152"/>
      <c r="V265" s="206"/>
      <c r="W265" s="128"/>
      <c r="Y265" s="128" t="str">
        <f t="shared" si="19"/>
        <v/>
      </c>
      <c r="AA265" s="128" t="str">
        <f t="shared" si="20"/>
        <v/>
      </c>
      <c r="AB265" s="132" t="str">
        <f t="shared" si="21"/>
        <v xml:space="preserve"> Rate</v>
      </c>
      <c r="AJ265" s="49"/>
    </row>
    <row r="266" spans="2:36" ht="14.65" customHeight="1" x14ac:dyDescent="0.25">
      <c r="B266" s="60">
        <v>257</v>
      </c>
      <c r="C266" s="113"/>
      <c r="D266" s="56"/>
      <c r="E266" s="56"/>
      <c r="F266" s="113"/>
      <c r="G266" s="62"/>
      <c r="H266" s="57"/>
      <c r="I266" s="58" t="str">
        <f>IFERROR(VLOOKUP(H266,Lists!B:C,2,FALSE),"")</f>
        <v/>
      </c>
      <c r="J266" s="56"/>
      <c r="K266" s="57"/>
      <c r="L266" s="79" t="str">
        <f>IFERROR(INDEX(Sheet1!$B$2:$B$29,MATCH('Claims Summary'!Y266,Sheet1!$A$2:$A$29,0)),"")</f>
        <v/>
      </c>
      <c r="M266" s="58" t="str">
        <f>IFERROR(VLOOKUP(Y266,'LTSS Rates'!A:B,2,FALSE),"")</f>
        <v/>
      </c>
      <c r="N266" s="56"/>
      <c r="O266" s="107">
        <f>IFERROR(INDEX('LTSS Rates'!$A$3:$E$31,MATCH(AA266,'LTSS Rates'!$A$3:$A$31,0),MATCH(AB266,'LTSS Rates'!$A$3:$E$3,0)),0)</f>
        <v>0</v>
      </c>
      <c r="P266" s="59">
        <f t="shared" si="22"/>
        <v>0</v>
      </c>
      <c r="Q266" s="203"/>
      <c r="R266" s="150"/>
      <c r="S266" s="153">
        <f t="shared" si="18"/>
        <v>0</v>
      </c>
      <c r="T266" s="225"/>
      <c r="U266" s="152"/>
      <c r="V266" s="206"/>
      <c r="W266" s="128"/>
      <c r="Y266" s="128" t="str">
        <f t="shared" si="19"/>
        <v/>
      </c>
      <c r="AA266" s="128" t="str">
        <f t="shared" si="20"/>
        <v/>
      </c>
      <c r="AB266" s="132" t="str">
        <f t="shared" si="21"/>
        <v xml:space="preserve"> Rate</v>
      </c>
      <c r="AJ266" s="49"/>
    </row>
    <row r="267" spans="2:36" ht="14.65" customHeight="1" x14ac:dyDescent="0.25">
      <c r="B267" s="60">
        <v>258</v>
      </c>
      <c r="C267" s="113"/>
      <c r="D267" s="56"/>
      <c r="E267" s="56"/>
      <c r="F267" s="113"/>
      <c r="G267" s="62"/>
      <c r="H267" s="57"/>
      <c r="I267" s="58" t="str">
        <f>IFERROR(VLOOKUP(H267,Lists!B:C,2,FALSE),"")</f>
        <v/>
      </c>
      <c r="J267" s="56"/>
      <c r="K267" s="57"/>
      <c r="L267" s="79" t="str">
        <f>IFERROR(INDEX(Sheet1!$B$2:$B$29,MATCH('Claims Summary'!Y267,Sheet1!$A$2:$A$29,0)),"")</f>
        <v/>
      </c>
      <c r="M267" s="58" t="str">
        <f>IFERROR(VLOOKUP(Y267,'LTSS Rates'!A:B,2,FALSE),"")</f>
        <v/>
      </c>
      <c r="N267" s="56"/>
      <c r="O267" s="107">
        <f>IFERROR(INDEX('LTSS Rates'!$A$3:$E$31,MATCH(AA267,'LTSS Rates'!$A$3:$A$31,0),MATCH(AB267,'LTSS Rates'!$A$3:$E$3,0)),0)</f>
        <v>0</v>
      </c>
      <c r="P267" s="59">
        <f t="shared" si="22"/>
        <v>0</v>
      </c>
      <c r="Q267" s="203"/>
      <c r="R267" s="150"/>
      <c r="S267" s="153">
        <f t="shared" ref="S267:S309" si="23">P267-R267</f>
        <v>0</v>
      </c>
      <c r="T267" s="225"/>
      <c r="U267" s="152"/>
      <c r="V267" s="206"/>
      <c r="W267" s="128"/>
      <c r="Y267" s="128" t="str">
        <f t="shared" ref="Y267:Y309" si="24">CONCATENATE(K267,J267)</f>
        <v/>
      </c>
      <c r="AA267" s="128" t="str">
        <f t="shared" ref="AA267:AA309" si="25">IF(G267="State Funded",CONCATENATE(K267,"CP"),CONCATENATE(K267,J267))</f>
        <v/>
      </c>
      <c r="AB267" s="132" t="str">
        <f t="shared" ref="AB267:AB309" si="26">CONCATENATE(I267," ","Rate")</f>
        <v xml:space="preserve"> Rate</v>
      </c>
      <c r="AJ267" s="49"/>
    </row>
    <row r="268" spans="2:36" ht="14.65" customHeight="1" x14ac:dyDescent="0.25">
      <c r="B268" s="60">
        <v>259</v>
      </c>
      <c r="C268" s="113"/>
      <c r="D268" s="56"/>
      <c r="E268" s="56"/>
      <c r="F268" s="113"/>
      <c r="G268" s="62"/>
      <c r="H268" s="57"/>
      <c r="I268" s="58" t="str">
        <f>IFERROR(VLOOKUP(H268,Lists!B:C,2,FALSE),"")</f>
        <v/>
      </c>
      <c r="J268" s="56"/>
      <c r="K268" s="57"/>
      <c r="L268" s="79" t="str">
        <f>IFERROR(INDEX(Sheet1!$B$2:$B$29,MATCH('Claims Summary'!Y268,Sheet1!$A$2:$A$29,0)),"")</f>
        <v/>
      </c>
      <c r="M268" s="58" t="str">
        <f>IFERROR(VLOOKUP(Y268,'LTSS Rates'!A:B,2,FALSE),"")</f>
        <v/>
      </c>
      <c r="N268" s="56"/>
      <c r="O268" s="107">
        <f>IFERROR(INDEX('LTSS Rates'!$A$3:$E$31,MATCH(AA268,'LTSS Rates'!$A$3:$A$31,0),MATCH(AB268,'LTSS Rates'!$A$3:$E$3,0)),0)</f>
        <v>0</v>
      </c>
      <c r="P268" s="59">
        <f t="shared" si="22"/>
        <v>0</v>
      </c>
      <c r="Q268" s="203"/>
      <c r="R268" s="150"/>
      <c r="S268" s="153">
        <f t="shared" si="23"/>
        <v>0</v>
      </c>
      <c r="T268" s="225"/>
      <c r="U268" s="152"/>
      <c r="V268" s="206"/>
      <c r="W268" s="128"/>
      <c r="Y268" s="128" t="str">
        <f t="shared" si="24"/>
        <v/>
      </c>
      <c r="AA268" s="128" t="str">
        <f t="shared" si="25"/>
        <v/>
      </c>
      <c r="AB268" s="132" t="str">
        <f t="shared" si="26"/>
        <v xml:space="preserve"> Rate</v>
      </c>
      <c r="AJ268" s="49"/>
    </row>
    <row r="269" spans="2:36" ht="14.65" customHeight="1" x14ac:dyDescent="0.25">
      <c r="B269" s="55">
        <v>260</v>
      </c>
      <c r="C269" s="113"/>
      <c r="D269" s="56"/>
      <c r="E269" s="56"/>
      <c r="F269" s="113"/>
      <c r="G269" s="62"/>
      <c r="H269" s="57"/>
      <c r="I269" s="58" t="str">
        <f>IFERROR(VLOOKUP(H269,Lists!B:C,2,FALSE),"")</f>
        <v/>
      </c>
      <c r="J269" s="56"/>
      <c r="K269" s="57"/>
      <c r="L269" s="79" t="str">
        <f>IFERROR(INDEX(Sheet1!$B$2:$B$29,MATCH('Claims Summary'!Y269,Sheet1!$A$2:$A$29,0)),"")</f>
        <v/>
      </c>
      <c r="M269" s="58" t="str">
        <f>IFERROR(VLOOKUP(Y269,'LTSS Rates'!A:B,2,FALSE),"")</f>
        <v/>
      </c>
      <c r="N269" s="56"/>
      <c r="O269" s="107">
        <f>IFERROR(INDEX('LTSS Rates'!$A$3:$E$31,MATCH(AA269,'LTSS Rates'!$A$3:$A$31,0),MATCH(AB269,'LTSS Rates'!$A$3:$E$3,0)),0)</f>
        <v>0</v>
      </c>
      <c r="P269" s="59">
        <f t="shared" si="22"/>
        <v>0</v>
      </c>
      <c r="Q269" s="203"/>
      <c r="R269" s="150"/>
      <c r="S269" s="153">
        <f t="shared" si="23"/>
        <v>0</v>
      </c>
      <c r="T269" s="225"/>
      <c r="U269" s="152"/>
      <c r="V269" s="206"/>
      <c r="W269" s="128"/>
      <c r="Y269" s="128" t="str">
        <f t="shared" si="24"/>
        <v/>
      </c>
      <c r="AA269" s="128" t="str">
        <f t="shared" si="25"/>
        <v/>
      </c>
      <c r="AB269" s="132" t="str">
        <f t="shared" si="26"/>
        <v xml:space="preserve"> Rate</v>
      </c>
      <c r="AJ269" s="49"/>
    </row>
    <row r="270" spans="2:36" ht="14.65" customHeight="1" x14ac:dyDescent="0.25">
      <c r="B270" s="55">
        <v>261</v>
      </c>
      <c r="C270" s="113"/>
      <c r="D270" s="56"/>
      <c r="E270" s="56"/>
      <c r="F270" s="113"/>
      <c r="G270" s="62"/>
      <c r="H270" s="57"/>
      <c r="I270" s="58" t="str">
        <f>IFERROR(VLOOKUP(H270,Lists!B:C,2,FALSE),"")</f>
        <v/>
      </c>
      <c r="J270" s="56"/>
      <c r="K270" s="57"/>
      <c r="L270" s="79" t="str">
        <f>IFERROR(INDEX(Sheet1!$B$2:$B$29,MATCH('Claims Summary'!Y270,Sheet1!$A$2:$A$29,0)),"")</f>
        <v/>
      </c>
      <c r="M270" s="58" t="str">
        <f>IFERROR(VLOOKUP(Y270,'LTSS Rates'!A:B,2,FALSE),"")</f>
        <v/>
      </c>
      <c r="N270" s="56"/>
      <c r="O270" s="107">
        <f>IFERROR(INDEX('LTSS Rates'!$A$3:$E$31,MATCH(AA270,'LTSS Rates'!$A$3:$A$31,0),MATCH(AB270,'LTSS Rates'!$A$3:$E$3,0)),0)</f>
        <v>0</v>
      </c>
      <c r="P270" s="59">
        <f t="shared" si="22"/>
        <v>0</v>
      </c>
      <c r="Q270" s="203"/>
      <c r="R270" s="150"/>
      <c r="S270" s="153">
        <f t="shared" si="23"/>
        <v>0</v>
      </c>
      <c r="T270" s="225"/>
      <c r="U270" s="152"/>
      <c r="V270" s="206"/>
      <c r="W270" s="128"/>
      <c r="Y270" s="128" t="str">
        <f t="shared" si="24"/>
        <v/>
      </c>
      <c r="AA270" s="128" t="str">
        <f t="shared" si="25"/>
        <v/>
      </c>
      <c r="AB270" s="132" t="str">
        <f t="shared" si="26"/>
        <v xml:space="preserve"> Rate</v>
      </c>
      <c r="AJ270" s="49"/>
    </row>
    <row r="271" spans="2:36" ht="14.65" customHeight="1" x14ac:dyDescent="0.25">
      <c r="B271" s="60">
        <v>262</v>
      </c>
      <c r="C271" s="113"/>
      <c r="D271" s="56"/>
      <c r="E271" s="56"/>
      <c r="F271" s="113"/>
      <c r="G271" s="62"/>
      <c r="H271" s="57"/>
      <c r="I271" s="58" t="str">
        <f>IFERROR(VLOOKUP(H271,Lists!B:C,2,FALSE),"")</f>
        <v/>
      </c>
      <c r="J271" s="56"/>
      <c r="K271" s="57"/>
      <c r="L271" s="79" t="str">
        <f>IFERROR(INDEX(Sheet1!$B$2:$B$29,MATCH('Claims Summary'!Y271,Sheet1!$A$2:$A$29,0)),"")</f>
        <v/>
      </c>
      <c r="M271" s="58" t="str">
        <f>IFERROR(VLOOKUP(Y271,'LTSS Rates'!A:B,2,FALSE),"")</f>
        <v/>
      </c>
      <c r="N271" s="56"/>
      <c r="O271" s="107">
        <f>IFERROR(INDEX('LTSS Rates'!$A$3:$E$31,MATCH(AA271,'LTSS Rates'!$A$3:$A$31,0),MATCH(AB271,'LTSS Rates'!$A$3:$E$3,0)),0)</f>
        <v>0</v>
      </c>
      <c r="P271" s="59">
        <f t="shared" si="22"/>
        <v>0</v>
      </c>
      <c r="Q271" s="203"/>
      <c r="R271" s="150"/>
      <c r="S271" s="153">
        <f t="shared" si="23"/>
        <v>0</v>
      </c>
      <c r="T271" s="225"/>
      <c r="U271" s="152"/>
      <c r="V271" s="206"/>
      <c r="W271" s="128"/>
      <c r="Y271" s="128" t="str">
        <f t="shared" si="24"/>
        <v/>
      </c>
      <c r="AA271" s="128" t="str">
        <f t="shared" si="25"/>
        <v/>
      </c>
      <c r="AB271" s="132" t="str">
        <f t="shared" si="26"/>
        <v xml:space="preserve"> Rate</v>
      </c>
      <c r="AJ271" s="49"/>
    </row>
    <row r="272" spans="2:36" ht="14.65" customHeight="1" x14ac:dyDescent="0.25">
      <c r="B272" s="60">
        <v>263</v>
      </c>
      <c r="C272" s="113"/>
      <c r="D272" s="56"/>
      <c r="E272" s="56"/>
      <c r="F272" s="113"/>
      <c r="G272" s="62"/>
      <c r="H272" s="57"/>
      <c r="I272" s="58" t="str">
        <f>IFERROR(VLOOKUP(H272,Lists!B:C,2,FALSE),"")</f>
        <v/>
      </c>
      <c r="J272" s="56"/>
      <c r="K272" s="57"/>
      <c r="L272" s="79" t="str">
        <f>IFERROR(INDEX(Sheet1!$B$2:$B$29,MATCH('Claims Summary'!Y272,Sheet1!$A$2:$A$29,0)),"")</f>
        <v/>
      </c>
      <c r="M272" s="58" t="str">
        <f>IFERROR(VLOOKUP(Y272,'LTSS Rates'!A:B,2,FALSE),"")</f>
        <v/>
      </c>
      <c r="N272" s="56"/>
      <c r="O272" s="107">
        <f>IFERROR(INDEX('LTSS Rates'!$A$3:$E$31,MATCH(AA272,'LTSS Rates'!$A$3:$A$31,0),MATCH(AB272,'LTSS Rates'!$A$3:$E$3,0)),0)</f>
        <v>0</v>
      </c>
      <c r="P272" s="59">
        <f t="shared" si="22"/>
        <v>0</v>
      </c>
      <c r="Q272" s="203"/>
      <c r="R272" s="150"/>
      <c r="S272" s="153">
        <f t="shared" si="23"/>
        <v>0</v>
      </c>
      <c r="T272" s="225"/>
      <c r="U272" s="152"/>
      <c r="V272" s="206"/>
      <c r="W272" s="128"/>
      <c r="Y272" s="128" t="str">
        <f t="shared" si="24"/>
        <v/>
      </c>
      <c r="AA272" s="128" t="str">
        <f t="shared" si="25"/>
        <v/>
      </c>
      <c r="AB272" s="132" t="str">
        <f t="shared" si="26"/>
        <v xml:space="preserve"> Rate</v>
      </c>
      <c r="AJ272" s="49"/>
    </row>
    <row r="273" spans="2:36" ht="14.65" customHeight="1" x14ac:dyDescent="0.25">
      <c r="B273" s="60">
        <v>264</v>
      </c>
      <c r="C273" s="113"/>
      <c r="D273" s="56"/>
      <c r="E273" s="56"/>
      <c r="F273" s="113"/>
      <c r="G273" s="62"/>
      <c r="H273" s="57"/>
      <c r="I273" s="58" t="str">
        <f>IFERROR(VLOOKUP(H273,Lists!B:C,2,FALSE),"")</f>
        <v/>
      </c>
      <c r="J273" s="56"/>
      <c r="K273" s="57"/>
      <c r="L273" s="79" t="str">
        <f>IFERROR(INDEX(Sheet1!$B$2:$B$29,MATCH('Claims Summary'!Y273,Sheet1!$A$2:$A$29,0)),"")</f>
        <v/>
      </c>
      <c r="M273" s="58" t="str">
        <f>IFERROR(VLOOKUP(Y273,'LTSS Rates'!A:B,2,FALSE),"")</f>
        <v/>
      </c>
      <c r="N273" s="56"/>
      <c r="O273" s="107">
        <f>IFERROR(INDEX('LTSS Rates'!$A$3:$E$31,MATCH(AA273,'LTSS Rates'!$A$3:$A$31,0),MATCH(AB273,'LTSS Rates'!$A$3:$E$3,0)),0)</f>
        <v>0</v>
      </c>
      <c r="P273" s="59">
        <f t="shared" si="22"/>
        <v>0</v>
      </c>
      <c r="Q273" s="203"/>
      <c r="R273" s="150"/>
      <c r="S273" s="153">
        <f t="shared" si="23"/>
        <v>0</v>
      </c>
      <c r="T273" s="225"/>
      <c r="U273" s="152"/>
      <c r="V273" s="206"/>
      <c r="W273" s="128"/>
      <c r="Y273" s="128" t="str">
        <f t="shared" si="24"/>
        <v/>
      </c>
      <c r="AA273" s="128" t="str">
        <f t="shared" si="25"/>
        <v/>
      </c>
      <c r="AB273" s="132" t="str">
        <f t="shared" si="26"/>
        <v xml:space="preserve"> Rate</v>
      </c>
      <c r="AJ273" s="49"/>
    </row>
    <row r="274" spans="2:36" ht="14.65" customHeight="1" x14ac:dyDescent="0.25">
      <c r="B274" s="55">
        <v>265</v>
      </c>
      <c r="C274" s="113"/>
      <c r="D274" s="56"/>
      <c r="E274" s="56"/>
      <c r="F274" s="113"/>
      <c r="G274" s="62"/>
      <c r="H274" s="57"/>
      <c r="I274" s="58" t="str">
        <f>IFERROR(VLOOKUP(H274,Lists!B:C,2,FALSE),"")</f>
        <v/>
      </c>
      <c r="J274" s="56"/>
      <c r="K274" s="57"/>
      <c r="L274" s="79" t="str">
        <f>IFERROR(INDEX(Sheet1!$B$2:$B$29,MATCH('Claims Summary'!Y274,Sheet1!$A$2:$A$29,0)),"")</f>
        <v/>
      </c>
      <c r="M274" s="58" t="str">
        <f>IFERROR(VLOOKUP(Y274,'LTSS Rates'!A:B,2,FALSE),"")</f>
        <v/>
      </c>
      <c r="N274" s="56"/>
      <c r="O274" s="107">
        <f>IFERROR(INDEX('LTSS Rates'!$A$3:$E$31,MATCH(AA274,'LTSS Rates'!$A$3:$A$31,0),MATCH(AB274,'LTSS Rates'!$A$3:$E$3,0)),0)</f>
        <v>0</v>
      </c>
      <c r="P274" s="59">
        <f t="shared" si="22"/>
        <v>0</v>
      </c>
      <c r="Q274" s="203"/>
      <c r="R274" s="150"/>
      <c r="S274" s="153">
        <f t="shared" si="23"/>
        <v>0</v>
      </c>
      <c r="T274" s="225"/>
      <c r="U274" s="152"/>
      <c r="V274" s="206"/>
      <c r="W274" s="128"/>
      <c r="Y274" s="128" t="str">
        <f t="shared" si="24"/>
        <v/>
      </c>
      <c r="AA274" s="128" t="str">
        <f t="shared" si="25"/>
        <v/>
      </c>
      <c r="AB274" s="132" t="str">
        <f t="shared" si="26"/>
        <v xml:space="preserve"> Rate</v>
      </c>
      <c r="AJ274" s="49"/>
    </row>
    <row r="275" spans="2:36" ht="14.65" customHeight="1" x14ac:dyDescent="0.25">
      <c r="B275" s="55">
        <v>266</v>
      </c>
      <c r="C275" s="113"/>
      <c r="D275" s="56"/>
      <c r="E275" s="56"/>
      <c r="F275" s="113"/>
      <c r="G275" s="62"/>
      <c r="H275" s="57"/>
      <c r="I275" s="58" t="str">
        <f>IFERROR(VLOOKUP(H275,Lists!B:C,2,FALSE),"")</f>
        <v/>
      </c>
      <c r="J275" s="56"/>
      <c r="K275" s="57"/>
      <c r="L275" s="79" t="str">
        <f>IFERROR(INDEX(Sheet1!$B$2:$B$29,MATCH('Claims Summary'!Y275,Sheet1!$A$2:$A$29,0)),"")</f>
        <v/>
      </c>
      <c r="M275" s="58" t="str">
        <f>IFERROR(VLOOKUP(Y275,'LTSS Rates'!A:B,2,FALSE),"")</f>
        <v/>
      </c>
      <c r="N275" s="56"/>
      <c r="O275" s="107">
        <f>IFERROR(INDEX('LTSS Rates'!$A$3:$E$31,MATCH(AA275,'LTSS Rates'!$A$3:$A$31,0),MATCH(AB275,'LTSS Rates'!$A$3:$E$3,0)),0)</f>
        <v>0</v>
      </c>
      <c r="P275" s="59">
        <f t="shared" ref="P275:P309" si="27">IFERROR(N275*O275,0)</f>
        <v>0</v>
      </c>
      <c r="Q275" s="203"/>
      <c r="R275" s="150"/>
      <c r="S275" s="153">
        <f t="shared" si="23"/>
        <v>0</v>
      </c>
      <c r="T275" s="225"/>
      <c r="U275" s="152"/>
      <c r="V275" s="206"/>
      <c r="W275" s="128"/>
      <c r="Y275" s="128" t="str">
        <f t="shared" si="24"/>
        <v/>
      </c>
      <c r="AA275" s="128" t="str">
        <f t="shared" si="25"/>
        <v/>
      </c>
      <c r="AB275" s="132" t="str">
        <f t="shared" si="26"/>
        <v xml:space="preserve"> Rate</v>
      </c>
      <c r="AJ275" s="49"/>
    </row>
    <row r="276" spans="2:36" ht="14.65" customHeight="1" x14ac:dyDescent="0.25">
      <c r="B276" s="60">
        <v>267</v>
      </c>
      <c r="C276" s="113"/>
      <c r="D276" s="56"/>
      <c r="E276" s="56"/>
      <c r="F276" s="113"/>
      <c r="G276" s="62"/>
      <c r="H276" s="57"/>
      <c r="I276" s="58" t="str">
        <f>IFERROR(VLOOKUP(H276,Lists!B:C,2,FALSE),"")</f>
        <v/>
      </c>
      <c r="J276" s="56"/>
      <c r="K276" s="57"/>
      <c r="L276" s="79" t="str">
        <f>IFERROR(INDEX(Sheet1!$B$2:$B$29,MATCH('Claims Summary'!Y276,Sheet1!$A$2:$A$29,0)),"")</f>
        <v/>
      </c>
      <c r="M276" s="58" t="str">
        <f>IFERROR(VLOOKUP(Y276,'LTSS Rates'!A:B,2,FALSE),"")</f>
        <v/>
      </c>
      <c r="N276" s="56"/>
      <c r="O276" s="107">
        <f>IFERROR(INDEX('LTSS Rates'!$A$3:$E$31,MATCH(AA276,'LTSS Rates'!$A$3:$A$31,0),MATCH(AB276,'LTSS Rates'!$A$3:$E$3,0)),0)</f>
        <v>0</v>
      </c>
      <c r="P276" s="59">
        <f t="shared" si="27"/>
        <v>0</v>
      </c>
      <c r="Q276" s="203"/>
      <c r="R276" s="150"/>
      <c r="S276" s="153">
        <f t="shared" si="23"/>
        <v>0</v>
      </c>
      <c r="T276" s="225"/>
      <c r="U276" s="152"/>
      <c r="V276" s="206"/>
      <c r="W276" s="128"/>
      <c r="Y276" s="128" t="str">
        <f t="shared" si="24"/>
        <v/>
      </c>
      <c r="AA276" s="128" t="str">
        <f t="shared" si="25"/>
        <v/>
      </c>
      <c r="AB276" s="132" t="str">
        <f t="shared" si="26"/>
        <v xml:space="preserve"> Rate</v>
      </c>
      <c r="AJ276" s="49"/>
    </row>
    <row r="277" spans="2:36" ht="14.65" customHeight="1" x14ac:dyDescent="0.25">
      <c r="B277" s="60">
        <v>268</v>
      </c>
      <c r="C277" s="113"/>
      <c r="D277" s="56"/>
      <c r="E277" s="56"/>
      <c r="F277" s="113"/>
      <c r="G277" s="62"/>
      <c r="H277" s="57"/>
      <c r="I277" s="58" t="str">
        <f>IFERROR(VLOOKUP(H277,Lists!B:C,2,FALSE),"")</f>
        <v/>
      </c>
      <c r="J277" s="56"/>
      <c r="K277" s="57"/>
      <c r="L277" s="79" t="str">
        <f>IFERROR(INDEX(Sheet1!$B$2:$B$29,MATCH('Claims Summary'!Y277,Sheet1!$A$2:$A$29,0)),"")</f>
        <v/>
      </c>
      <c r="M277" s="58" t="str">
        <f>IFERROR(VLOOKUP(Y277,'LTSS Rates'!A:B,2,FALSE),"")</f>
        <v/>
      </c>
      <c r="N277" s="56"/>
      <c r="O277" s="107">
        <f>IFERROR(INDEX('LTSS Rates'!$A$3:$E$31,MATCH(AA277,'LTSS Rates'!$A$3:$A$31,0),MATCH(AB277,'LTSS Rates'!$A$3:$E$3,0)),0)</f>
        <v>0</v>
      </c>
      <c r="P277" s="59">
        <f t="shared" si="27"/>
        <v>0</v>
      </c>
      <c r="Q277" s="203"/>
      <c r="R277" s="150"/>
      <c r="S277" s="153">
        <f t="shared" si="23"/>
        <v>0</v>
      </c>
      <c r="T277" s="225"/>
      <c r="U277" s="152"/>
      <c r="V277" s="206"/>
      <c r="W277" s="128"/>
      <c r="Y277" s="128" t="str">
        <f t="shared" si="24"/>
        <v/>
      </c>
      <c r="AA277" s="128" t="str">
        <f t="shared" si="25"/>
        <v/>
      </c>
      <c r="AB277" s="132" t="str">
        <f t="shared" si="26"/>
        <v xml:space="preserve"> Rate</v>
      </c>
      <c r="AJ277" s="49"/>
    </row>
    <row r="278" spans="2:36" ht="14.65" customHeight="1" x14ac:dyDescent="0.25">
      <c r="B278" s="60">
        <v>269</v>
      </c>
      <c r="C278" s="113"/>
      <c r="D278" s="56"/>
      <c r="E278" s="56"/>
      <c r="F278" s="113"/>
      <c r="G278" s="62"/>
      <c r="H278" s="57"/>
      <c r="I278" s="58" t="str">
        <f>IFERROR(VLOOKUP(H278,Lists!B:C,2,FALSE),"")</f>
        <v/>
      </c>
      <c r="J278" s="56"/>
      <c r="K278" s="57"/>
      <c r="L278" s="79" t="str">
        <f>IFERROR(INDEX(Sheet1!$B$2:$B$29,MATCH('Claims Summary'!Y278,Sheet1!$A$2:$A$29,0)),"")</f>
        <v/>
      </c>
      <c r="M278" s="58" t="str">
        <f>IFERROR(VLOOKUP(Y278,'LTSS Rates'!A:B,2,FALSE),"")</f>
        <v/>
      </c>
      <c r="N278" s="56"/>
      <c r="O278" s="107">
        <f>IFERROR(INDEX('LTSS Rates'!$A$3:$E$31,MATCH(AA278,'LTSS Rates'!$A$3:$A$31,0),MATCH(AB278,'LTSS Rates'!$A$3:$E$3,0)),0)</f>
        <v>0</v>
      </c>
      <c r="P278" s="59">
        <f t="shared" si="27"/>
        <v>0</v>
      </c>
      <c r="Q278" s="203"/>
      <c r="R278" s="150"/>
      <c r="S278" s="153">
        <f t="shared" si="23"/>
        <v>0</v>
      </c>
      <c r="T278" s="225"/>
      <c r="U278" s="152"/>
      <c r="V278" s="206"/>
      <c r="W278" s="128"/>
      <c r="Y278" s="128" t="str">
        <f t="shared" si="24"/>
        <v/>
      </c>
      <c r="AA278" s="128" t="str">
        <f t="shared" si="25"/>
        <v/>
      </c>
      <c r="AB278" s="132" t="str">
        <f t="shared" si="26"/>
        <v xml:space="preserve"> Rate</v>
      </c>
      <c r="AJ278" s="49"/>
    </row>
    <row r="279" spans="2:36" ht="14.65" customHeight="1" x14ac:dyDescent="0.25">
      <c r="B279" s="55">
        <v>270</v>
      </c>
      <c r="C279" s="113"/>
      <c r="D279" s="56"/>
      <c r="E279" s="56"/>
      <c r="F279" s="113"/>
      <c r="G279" s="62"/>
      <c r="H279" s="57"/>
      <c r="I279" s="58" t="str">
        <f>IFERROR(VLOOKUP(H279,Lists!B:C,2,FALSE),"")</f>
        <v/>
      </c>
      <c r="J279" s="56"/>
      <c r="K279" s="57"/>
      <c r="L279" s="79" t="str">
        <f>IFERROR(INDEX(Sheet1!$B$2:$B$29,MATCH('Claims Summary'!Y279,Sheet1!$A$2:$A$29,0)),"")</f>
        <v/>
      </c>
      <c r="M279" s="58" t="str">
        <f>IFERROR(VLOOKUP(Y279,'LTSS Rates'!A:B,2,FALSE),"")</f>
        <v/>
      </c>
      <c r="N279" s="56"/>
      <c r="O279" s="107">
        <f>IFERROR(INDEX('LTSS Rates'!$A$3:$E$31,MATCH(AA279,'LTSS Rates'!$A$3:$A$31,0),MATCH(AB279,'LTSS Rates'!$A$3:$E$3,0)),0)</f>
        <v>0</v>
      </c>
      <c r="P279" s="59">
        <f t="shared" si="27"/>
        <v>0</v>
      </c>
      <c r="Q279" s="203"/>
      <c r="R279" s="150"/>
      <c r="S279" s="153">
        <f t="shared" si="23"/>
        <v>0</v>
      </c>
      <c r="T279" s="225"/>
      <c r="U279" s="152"/>
      <c r="V279" s="206"/>
      <c r="W279" s="128"/>
      <c r="Y279" s="128" t="str">
        <f t="shared" si="24"/>
        <v/>
      </c>
      <c r="AA279" s="128" t="str">
        <f t="shared" si="25"/>
        <v/>
      </c>
      <c r="AB279" s="132" t="str">
        <f t="shared" si="26"/>
        <v xml:space="preserve"> Rate</v>
      </c>
      <c r="AJ279" s="49"/>
    </row>
    <row r="280" spans="2:36" ht="14.65" customHeight="1" x14ac:dyDescent="0.25">
      <c r="B280" s="55">
        <v>271</v>
      </c>
      <c r="C280" s="113"/>
      <c r="D280" s="56"/>
      <c r="E280" s="56"/>
      <c r="F280" s="113"/>
      <c r="G280" s="62"/>
      <c r="H280" s="57"/>
      <c r="I280" s="58" t="str">
        <f>IFERROR(VLOOKUP(H280,Lists!B:C,2,FALSE),"")</f>
        <v/>
      </c>
      <c r="J280" s="56"/>
      <c r="K280" s="57"/>
      <c r="L280" s="79" t="str">
        <f>IFERROR(INDEX(Sheet1!$B$2:$B$29,MATCH('Claims Summary'!Y280,Sheet1!$A$2:$A$29,0)),"")</f>
        <v/>
      </c>
      <c r="M280" s="58" t="str">
        <f>IFERROR(VLOOKUP(Y280,'LTSS Rates'!A:B,2,FALSE),"")</f>
        <v/>
      </c>
      <c r="N280" s="56"/>
      <c r="O280" s="107">
        <f>IFERROR(INDEX('LTSS Rates'!$A$3:$E$31,MATCH(AA280,'LTSS Rates'!$A$3:$A$31,0),MATCH(AB280,'LTSS Rates'!$A$3:$E$3,0)),0)</f>
        <v>0</v>
      </c>
      <c r="P280" s="59">
        <f t="shared" si="27"/>
        <v>0</v>
      </c>
      <c r="Q280" s="203"/>
      <c r="R280" s="150"/>
      <c r="S280" s="153">
        <f t="shared" si="23"/>
        <v>0</v>
      </c>
      <c r="T280" s="225"/>
      <c r="U280" s="152"/>
      <c r="V280" s="206"/>
      <c r="W280" s="128"/>
      <c r="Y280" s="128" t="str">
        <f t="shared" si="24"/>
        <v/>
      </c>
      <c r="AA280" s="128" t="str">
        <f t="shared" si="25"/>
        <v/>
      </c>
      <c r="AB280" s="132" t="str">
        <f t="shared" si="26"/>
        <v xml:space="preserve"> Rate</v>
      </c>
      <c r="AJ280" s="49"/>
    </row>
    <row r="281" spans="2:36" ht="14.65" customHeight="1" x14ac:dyDescent="0.25">
      <c r="B281" s="60">
        <v>272</v>
      </c>
      <c r="C281" s="113"/>
      <c r="D281" s="56"/>
      <c r="E281" s="56"/>
      <c r="F281" s="113"/>
      <c r="G281" s="62"/>
      <c r="H281" s="57"/>
      <c r="I281" s="58" t="str">
        <f>IFERROR(VLOOKUP(H281,Lists!B:C,2,FALSE),"")</f>
        <v/>
      </c>
      <c r="J281" s="56"/>
      <c r="K281" s="57"/>
      <c r="L281" s="79" t="str">
        <f>IFERROR(INDEX(Sheet1!$B$2:$B$29,MATCH('Claims Summary'!Y281,Sheet1!$A$2:$A$29,0)),"")</f>
        <v/>
      </c>
      <c r="M281" s="58" t="str">
        <f>IFERROR(VLOOKUP(Y281,'LTSS Rates'!A:B,2,FALSE),"")</f>
        <v/>
      </c>
      <c r="N281" s="56"/>
      <c r="O281" s="107">
        <f>IFERROR(INDEX('LTSS Rates'!$A$3:$E$31,MATCH(AA281,'LTSS Rates'!$A$3:$A$31,0),MATCH(AB281,'LTSS Rates'!$A$3:$E$3,0)),0)</f>
        <v>0</v>
      </c>
      <c r="P281" s="59">
        <f t="shared" si="27"/>
        <v>0</v>
      </c>
      <c r="Q281" s="203"/>
      <c r="R281" s="150"/>
      <c r="S281" s="153">
        <f t="shared" si="23"/>
        <v>0</v>
      </c>
      <c r="T281" s="225"/>
      <c r="U281" s="152"/>
      <c r="V281" s="206"/>
      <c r="W281" s="128"/>
      <c r="Y281" s="128" t="str">
        <f t="shared" si="24"/>
        <v/>
      </c>
      <c r="AA281" s="128" t="str">
        <f t="shared" si="25"/>
        <v/>
      </c>
      <c r="AB281" s="132" t="str">
        <f t="shared" si="26"/>
        <v xml:space="preserve"> Rate</v>
      </c>
      <c r="AJ281" s="49"/>
    </row>
    <row r="282" spans="2:36" ht="14.65" customHeight="1" x14ac:dyDescent="0.25">
      <c r="B282" s="60">
        <v>273</v>
      </c>
      <c r="C282" s="113"/>
      <c r="D282" s="56"/>
      <c r="E282" s="56"/>
      <c r="F282" s="113"/>
      <c r="G282" s="62"/>
      <c r="H282" s="57"/>
      <c r="I282" s="58" t="str">
        <f>IFERROR(VLOOKUP(H282,Lists!B:C,2,FALSE),"")</f>
        <v/>
      </c>
      <c r="J282" s="56"/>
      <c r="K282" s="57"/>
      <c r="L282" s="79" t="str">
        <f>IFERROR(INDEX(Sheet1!$B$2:$B$29,MATCH('Claims Summary'!Y282,Sheet1!$A$2:$A$29,0)),"")</f>
        <v/>
      </c>
      <c r="M282" s="58" t="str">
        <f>IFERROR(VLOOKUP(Y282,'LTSS Rates'!A:B,2,FALSE),"")</f>
        <v/>
      </c>
      <c r="N282" s="56"/>
      <c r="O282" s="107">
        <f>IFERROR(INDEX('LTSS Rates'!$A$3:$E$31,MATCH(AA282,'LTSS Rates'!$A$3:$A$31,0),MATCH(AB282,'LTSS Rates'!$A$3:$E$3,0)),0)</f>
        <v>0</v>
      </c>
      <c r="P282" s="59">
        <f t="shared" si="27"/>
        <v>0</v>
      </c>
      <c r="Q282" s="203"/>
      <c r="R282" s="150"/>
      <c r="S282" s="153">
        <f t="shared" si="23"/>
        <v>0</v>
      </c>
      <c r="T282" s="225"/>
      <c r="U282" s="152"/>
      <c r="V282" s="206"/>
      <c r="W282" s="128"/>
      <c r="Y282" s="128" t="str">
        <f t="shared" si="24"/>
        <v/>
      </c>
      <c r="AA282" s="128" t="str">
        <f t="shared" si="25"/>
        <v/>
      </c>
      <c r="AB282" s="132" t="str">
        <f t="shared" si="26"/>
        <v xml:space="preserve"> Rate</v>
      </c>
      <c r="AJ282" s="49"/>
    </row>
    <row r="283" spans="2:36" ht="14.65" customHeight="1" x14ac:dyDescent="0.25">
      <c r="B283" s="60">
        <v>274</v>
      </c>
      <c r="C283" s="113"/>
      <c r="D283" s="56"/>
      <c r="E283" s="56"/>
      <c r="F283" s="113"/>
      <c r="G283" s="62"/>
      <c r="H283" s="57"/>
      <c r="I283" s="58" t="str">
        <f>IFERROR(VLOOKUP(H283,Lists!B:C,2,FALSE),"")</f>
        <v/>
      </c>
      <c r="J283" s="56"/>
      <c r="K283" s="57"/>
      <c r="L283" s="79" t="str">
        <f>IFERROR(INDEX(Sheet1!$B$2:$B$29,MATCH('Claims Summary'!Y283,Sheet1!$A$2:$A$29,0)),"")</f>
        <v/>
      </c>
      <c r="M283" s="58" t="str">
        <f>IFERROR(VLOOKUP(Y283,'LTSS Rates'!A:B,2,FALSE),"")</f>
        <v/>
      </c>
      <c r="N283" s="56"/>
      <c r="O283" s="107">
        <f>IFERROR(INDEX('LTSS Rates'!$A$3:$E$31,MATCH(AA283,'LTSS Rates'!$A$3:$A$31,0),MATCH(AB283,'LTSS Rates'!$A$3:$E$3,0)),0)</f>
        <v>0</v>
      </c>
      <c r="P283" s="59">
        <f t="shared" si="27"/>
        <v>0</v>
      </c>
      <c r="Q283" s="203"/>
      <c r="R283" s="150"/>
      <c r="S283" s="153">
        <f t="shared" si="23"/>
        <v>0</v>
      </c>
      <c r="T283" s="225"/>
      <c r="U283" s="152"/>
      <c r="V283" s="206"/>
      <c r="W283" s="128"/>
      <c r="Y283" s="128" t="str">
        <f t="shared" si="24"/>
        <v/>
      </c>
      <c r="AA283" s="128" t="str">
        <f t="shared" si="25"/>
        <v/>
      </c>
      <c r="AB283" s="132" t="str">
        <f t="shared" si="26"/>
        <v xml:space="preserve"> Rate</v>
      </c>
      <c r="AJ283" s="49"/>
    </row>
    <row r="284" spans="2:36" ht="14.65" customHeight="1" x14ac:dyDescent="0.25">
      <c r="B284" s="55">
        <v>275</v>
      </c>
      <c r="C284" s="113"/>
      <c r="D284" s="56"/>
      <c r="E284" s="56"/>
      <c r="F284" s="113"/>
      <c r="G284" s="62"/>
      <c r="H284" s="57"/>
      <c r="I284" s="58" t="str">
        <f>IFERROR(VLOOKUP(H284,Lists!B:C,2,FALSE),"")</f>
        <v/>
      </c>
      <c r="J284" s="56"/>
      <c r="K284" s="57"/>
      <c r="L284" s="79" t="str">
        <f>IFERROR(INDEX(Sheet1!$B$2:$B$29,MATCH('Claims Summary'!Y284,Sheet1!$A$2:$A$29,0)),"")</f>
        <v/>
      </c>
      <c r="M284" s="58" t="str">
        <f>IFERROR(VLOOKUP(Y284,'LTSS Rates'!A:B,2,FALSE),"")</f>
        <v/>
      </c>
      <c r="N284" s="56"/>
      <c r="O284" s="107">
        <f>IFERROR(INDEX('LTSS Rates'!$A$3:$E$31,MATCH(AA284,'LTSS Rates'!$A$3:$A$31,0),MATCH(AB284,'LTSS Rates'!$A$3:$E$3,0)),0)</f>
        <v>0</v>
      </c>
      <c r="P284" s="59">
        <f t="shared" si="27"/>
        <v>0</v>
      </c>
      <c r="Q284" s="203"/>
      <c r="R284" s="150"/>
      <c r="S284" s="153">
        <f t="shared" si="23"/>
        <v>0</v>
      </c>
      <c r="T284" s="225"/>
      <c r="U284" s="152"/>
      <c r="V284" s="206"/>
      <c r="W284" s="128"/>
      <c r="Y284" s="128" t="str">
        <f t="shared" si="24"/>
        <v/>
      </c>
      <c r="AA284" s="128" t="str">
        <f t="shared" si="25"/>
        <v/>
      </c>
      <c r="AB284" s="132" t="str">
        <f t="shared" si="26"/>
        <v xml:space="preserve"> Rate</v>
      </c>
      <c r="AJ284" s="49"/>
    </row>
    <row r="285" spans="2:36" ht="14.65" customHeight="1" x14ac:dyDescent="0.25">
      <c r="B285" s="55">
        <v>276</v>
      </c>
      <c r="C285" s="113"/>
      <c r="D285" s="56"/>
      <c r="E285" s="56"/>
      <c r="F285" s="113"/>
      <c r="G285" s="62"/>
      <c r="H285" s="57"/>
      <c r="I285" s="58" t="str">
        <f>IFERROR(VLOOKUP(H285,Lists!B:C,2,FALSE),"")</f>
        <v/>
      </c>
      <c r="J285" s="56"/>
      <c r="K285" s="57"/>
      <c r="L285" s="79" t="str">
        <f>IFERROR(INDEX(Sheet1!$B$2:$B$29,MATCH('Claims Summary'!Y285,Sheet1!$A$2:$A$29,0)),"")</f>
        <v/>
      </c>
      <c r="M285" s="58" t="str">
        <f>IFERROR(VLOOKUP(Y285,'LTSS Rates'!A:B,2,FALSE),"")</f>
        <v/>
      </c>
      <c r="N285" s="56"/>
      <c r="O285" s="107">
        <f>IFERROR(INDEX('LTSS Rates'!$A$3:$E$31,MATCH(AA285,'LTSS Rates'!$A$3:$A$31,0),MATCH(AB285,'LTSS Rates'!$A$3:$E$3,0)),0)</f>
        <v>0</v>
      </c>
      <c r="P285" s="59">
        <f t="shared" si="27"/>
        <v>0</v>
      </c>
      <c r="Q285" s="203"/>
      <c r="R285" s="150"/>
      <c r="S285" s="153">
        <f t="shared" si="23"/>
        <v>0</v>
      </c>
      <c r="T285" s="225"/>
      <c r="U285" s="152"/>
      <c r="V285" s="206"/>
      <c r="W285" s="128"/>
      <c r="Y285" s="128" t="str">
        <f t="shared" si="24"/>
        <v/>
      </c>
      <c r="AA285" s="128" t="str">
        <f t="shared" si="25"/>
        <v/>
      </c>
      <c r="AB285" s="132" t="str">
        <f t="shared" si="26"/>
        <v xml:space="preserve"> Rate</v>
      </c>
      <c r="AJ285" s="49"/>
    </row>
    <row r="286" spans="2:36" ht="14.65" customHeight="1" x14ac:dyDescent="0.25">
      <c r="B286" s="60">
        <v>277</v>
      </c>
      <c r="C286" s="113"/>
      <c r="D286" s="56"/>
      <c r="E286" s="56"/>
      <c r="F286" s="113"/>
      <c r="G286" s="62"/>
      <c r="H286" s="57"/>
      <c r="I286" s="58" t="str">
        <f>IFERROR(VLOOKUP(H286,Lists!B:C,2,FALSE),"")</f>
        <v/>
      </c>
      <c r="J286" s="56"/>
      <c r="K286" s="57"/>
      <c r="L286" s="79" t="str">
        <f>IFERROR(INDEX(Sheet1!$B$2:$B$29,MATCH('Claims Summary'!Y286,Sheet1!$A$2:$A$29,0)),"")</f>
        <v/>
      </c>
      <c r="M286" s="58" t="str">
        <f>IFERROR(VLOOKUP(Y286,'LTSS Rates'!A:B,2,FALSE),"")</f>
        <v/>
      </c>
      <c r="N286" s="56"/>
      <c r="O286" s="107">
        <f>IFERROR(INDEX('LTSS Rates'!$A$3:$E$31,MATCH(AA286,'LTSS Rates'!$A$3:$A$31,0),MATCH(AB286,'LTSS Rates'!$A$3:$E$3,0)),0)</f>
        <v>0</v>
      </c>
      <c r="P286" s="59">
        <f t="shared" si="27"/>
        <v>0</v>
      </c>
      <c r="Q286" s="203"/>
      <c r="R286" s="150"/>
      <c r="S286" s="153">
        <f t="shared" si="23"/>
        <v>0</v>
      </c>
      <c r="T286" s="225"/>
      <c r="U286" s="152"/>
      <c r="V286" s="206"/>
      <c r="W286" s="128"/>
      <c r="Y286" s="128" t="str">
        <f t="shared" si="24"/>
        <v/>
      </c>
      <c r="AA286" s="128" t="str">
        <f t="shared" si="25"/>
        <v/>
      </c>
      <c r="AB286" s="132" t="str">
        <f t="shared" si="26"/>
        <v xml:space="preserve"> Rate</v>
      </c>
      <c r="AJ286" s="49"/>
    </row>
    <row r="287" spans="2:36" ht="14.65" customHeight="1" x14ac:dyDescent="0.25">
      <c r="B287" s="60">
        <v>278</v>
      </c>
      <c r="C287" s="113"/>
      <c r="D287" s="56"/>
      <c r="E287" s="56"/>
      <c r="F287" s="113"/>
      <c r="G287" s="62"/>
      <c r="H287" s="57"/>
      <c r="I287" s="58" t="str">
        <f>IFERROR(VLOOKUP(H287,Lists!B:C,2,FALSE),"")</f>
        <v/>
      </c>
      <c r="J287" s="56"/>
      <c r="K287" s="57"/>
      <c r="L287" s="79" t="str">
        <f>IFERROR(INDEX(Sheet1!$B$2:$B$29,MATCH('Claims Summary'!Y287,Sheet1!$A$2:$A$29,0)),"")</f>
        <v/>
      </c>
      <c r="M287" s="58" t="str">
        <f>IFERROR(VLOOKUP(Y287,'LTSS Rates'!A:B,2,FALSE),"")</f>
        <v/>
      </c>
      <c r="N287" s="56"/>
      <c r="O287" s="107">
        <f>IFERROR(INDEX('LTSS Rates'!$A$3:$E$31,MATCH(AA287,'LTSS Rates'!$A$3:$A$31,0),MATCH(AB287,'LTSS Rates'!$A$3:$E$3,0)),0)</f>
        <v>0</v>
      </c>
      <c r="P287" s="59">
        <f t="shared" si="27"/>
        <v>0</v>
      </c>
      <c r="Q287" s="203"/>
      <c r="R287" s="150"/>
      <c r="S287" s="153">
        <f t="shared" si="23"/>
        <v>0</v>
      </c>
      <c r="T287" s="225"/>
      <c r="U287" s="152"/>
      <c r="V287" s="206"/>
      <c r="W287" s="128"/>
      <c r="Y287" s="128" t="str">
        <f t="shared" si="24"/>
        <v/>
      </c>
      <c r="AA287" s="128" t="str">
        <f t="shared" si="25"/>
        <v/>
      </c>
      <c r="AB287" s="132" t="str">
        <f t="shared" si="26"/>
        <v xml:space="preserve"> Rate</v>
      </c>
      <c r="AJ287" s="49"/>
    </row>
    <row r="288" spans="2:36" ht="14.65" customHeight="1" x14ac:dyDescent="0.25">
      <c r="B288" s="60">
        <v>279</v>
      </c>
      <c r="C288" s="113"/>
      <c r="D288" s="56"/>
      <c r="E288" s="56"/>
      <c r="F288" s="113"/>
      <c r="G288" s="62"/>
      <c r="H288" s="57"/>
      <c r="I288" s="58" t="str">
        <f>IFERROR(VLOOKUP(H288,Lists!B:C,2,FALSE),"")</f>
        <v/>
      </c>
      <c r="J288" s="56"/>
      <c r="K288" s="57"/>
      <c r="L288" s="79" t="str">
        <f>IFERROR(INDEX(Sheet1!$B$2:$B$29,MATCH('Claims Summary'!Y288,Sheet1!$A$2:$A$29,0)),"")</f>
        <v/>
      </c>
      <c r="M288" s="58" t="str">
        <f>IFERROR(VLOOKUP(Y288,'LTSS Rates'!A:B,2,FALSE),"")</f>
        <v/>
      </c>
      <c r="N288" s="56"/>
      <c r="O288" s="107">
        <f>IFERROR(INDEX('LTSS Rates'!$A$3:$E$31,MATCH(AA288,'LTSS Rates'!$A$3:$A$31,0),MATCH(AB288,'LTSS Rates'!$A$3:$E$3,0)),0)</f>
        <v>0</v>
      </c>
      <c r="P288" s="59">
        <f t="shared" si="27"/>
        <v>0</v>
      </c>
      <c r="Q288" s="203"/>
      <c r="R288" s="150"/>
      <c r="S288" s="153">
        <f t="shared" si="23"/>
        <v>0</v>
      </c>
      <c r="T288" s="225"/>
      <c r="U288" s="152"/>
      <c r="V288" s="206"/>
      <c r="W288" s="128"/>
      <c r="Y288" s="128" t="str">
        <f t="shared" si="24"/>
        <v/>
      </c>
      <c r="AA288" s="128" t="str">
        <f t="shared" si="25"/>
        <v/>
      </c>
      <c r="AB288" s="132" t="str">
        <f t="shared" si="26"/>
        <v xml:space="preserve"> Rate</v>
      </c>
      <c r="AJ288" s="49"/>
    </row>
    <row r="289" spans="2:36" ht="14.65" customHeight="1" x14ac:dyDescent="0.25">
      <c r="B289" s="55">
        <v>280</v>
      </c>
      <c r="C289" s="113"/>
      <c r="D289" s="56"/>
      <c r="E289" s="56"/>
      <c r="F289" s="113"/>
      <c r="G289" s="62"/>
      <c r="H289" s="57"/>
      <c r="I289" s="58" t="str">
        <f>IFERROR(VLOOKUP(H289,Lists!B:C,2,FALSE),"")</f>
        <v/>
      </c>
      <c r="J289" s="56"/>
      <c r="K289" s="57"/>
      <c r="L289" s="79" t="str">
        <f>IFERROR(INDEX(Sheet1!$B$2:$B$29,MATCH('Claims Summary'!Y289,Sheet1!$A$2:$A$29,0)),"")</f>
        <v/>
      </c>
      <c r="M289" s="58" t="str">
        <f>IFERROR(VLOOKUP(Y289,'LTSS Rates'!A:B,2,FALSE),"")</f>
        <v/>
      </c>
      <c r="N289" s="56"/>
      <c r="O289" s="107">
        <f>IFERROR(INDEX('LTSS Rates'!$A$3:$E$31,MATCH(AA289,'LTSS Rates'!$A$3:$A$31,0),MATCH(AB289,'LTSS Rates'!$A$3:$E$3,0)),0)</f>
        <v>0</v>
      </c>
      <c r="P289" s="59">
        <f t="shared" si="27"/>
        <v>0</v>
      </c>
      <c r="Q289" s="203"/>
      <c r="R289" s="150"/>
      <c r="S289" s="153">
        <f t="shared" si="23"/>
        <v>0</v>
      </c>
      <c r="T289" s="225"/>
      <c r="U289" s="152"/>
      <c r="V289" s="206"/>
      <c r="W289" s="128"/>
      <c r="Y289" s="128" t="str">
        <f t="shared" si="24"/>
        <v/>
      </c>
      <c r="AA289" s="128" t="str">
        <f t="shared" si="25"/>
        <v/>
      </c>
      <c r="AB289" s="132" t="str">
        <f t="shared" si="26"/>
        <v xml:space="preserve"> Rate</v>
      </c>
      <c r="AJ289" s="49"/>
    </row>
    <row r="290" spans="2:36" ht="14.65" customHeight="1" x14ac:dyDescent="0.25">
      <c r="B290" s="55">
        <v>281</v>
      </c>
      <c r="C290" s="113"/>
      <c r="D290" s="56"/>
      <c r="E290" s="56"/>
      <c r="F290" s="113"/>
      <c r="G290" s="62"/>
      <c r="H290" s="57"/>
      <c r="I290" s="58" t="str">
        <f>IFERROR(VLOOKUP(H290,Lists!B:C,2,FALSE),"")</f>
        <v/>
      </c>
      <c r="J290" s="56"/>
      <c r="K290" s="57"/>
      <c r="L290" s="79" t="str">
        <f>IFERROR(INDEX(Sheet1!$B$2:$B$29,MATCH('Claims Summary'!Y290,Sheet1!$A$2:$A$29,0)),"")</f>
        <v/>
      </c>
      <c r="M290" s="58" t="str">
        <f>IFERROR(VLOOKUP(Y290,'LTSS Rates'!A:B,2,FALSE),"")</f>
        <v/>
      </c>
      <c r="N290" s="56"/>
      <c r="O290" s="107">
        <f>IFERROR(INDEX('LTSS Rates'!$A$3:$E$31,MATCH(AA290,'LTSS Rates'!$A$3:$A$31,0),MATCH(AB290,'LTSS Rates'!$A$3:$E$3,0)),0)</f>
        <v>0</v>
      </c>
      <c r="P290" s="59">
        <f t="shared" si="27"/>
        <v>0</v>
      </c>
      <c r="Q290" s="203"/>
      <c r="R290" s="150"/>
      <c r="S290" s="153">
        <f t="shared" si="23"/>
        <v>0</v>
      </c>
      <c r="T290" s="225"/>
      <c r="U290" s="152"/>
      <c r="V290" s="206"/>
      <c r="W290" s="128"/>
      <c r="Y290" s="128" t="str">
        <f t="shared" si="24"/>
        <v/>
      </c>
      <c r="AA290" s="128" t="str">
        <f t="shared" si="25"/>
        <v/>
      </c>
      <c r="AB290" s="132" t="str">
        <f t="shared" si="26"/>
        <v xml:space="preserve"> Rate</v>
      </c>
      <c r="AJ290" s="49"/>
    </row>
    <row r="291" spans="2:36" ht="14.65" customHeight="1" x14ac:dyDescent="0.25">
      <c r="B291" s="60">
        <v>282</v>
      </c>
      <c r="C291" s="113"/>
      <c r="D291" s="56"/>
      <c r="E291" s="56"/>
      <c r="F291" s="113"/>
      <c r="G291" s="62"/>
      <c r="H291" s="57"/>
      <c r="I291" s="58" t="str">
        <f>IFERROR(VLOOKUP(H291,Lists!B:C,2,FALSE),"")</f>
        <v/>
      </c>
      <c r="J291" s="56"/>
      <c r="K291" s="57"/>
      <c r="L291" s="79" t="str">
        <f>IFERROR(INDEX(Sheet1!$B$2:$B$29,MATCH('Claims Summary'!Y291,Sheet1!$A$2:$A$29,0)),"")</f>
        <v/>
      </c>
      <c r="M291" s="58" t="str">
        <f>IFERROR(VLOOKUP(Y291,'LTSS Rates'!A:B,2,FALSE),"")</f>
        <v/>
      </c>
      <c r="N291" s="56"/>
      <c r="O291" s="107">
        <f>IFERROR(INDEX('LTSS Rates'!$A$3:$E$31,MATCH(AA291,'LTSS Rates'!$A$3:$A$31,0),MATCH(AB291,'LTSS Rates'!$A$3:$E$3,0)),0)</f>
        <v>0</v>
      </c>
      <c r="P291" s="59">
        <f t="shared" si="27"/>
        <v>0</v>
      </c>
      <c r="Q291" s="203"/>
      <c r="R291" s="150"/>
      <c r="S291" s="153">
        <f t="shared" si="23"/>
        <v>0</v>
      </c>
      <c r="T291" s="225"/>
      <c r="U291" s="152"/>
      <c r="V291" s="206"/>
      <c r="W291" s="128"/>
      <c r="Y291" s="128" t="str">
        <f t="shared" si="24"/>
        <v/>
      </c>
      <c r="AA291" s="128" t="str">
        <f t="shared" si="25"/>
        <v/>
      </c>
      <c r="AB291" s="132" t="str">
        <f t="shared" si="26"/>
        <v xml:space="preserve"> Rate</v>
      </c>
      <c r="AJ291" s="49"/>
    </row>
    <row r="292" spans="2:36" ht="14.65" customHeight="1" x14ac:dyDescent="0.25">
      <c r="B292" s="60">
        <v>283</v>
      </c>
      <c r="C292" s="113"/>
      <c r="D292" s="56"/>
      <c r="E292" s="56"/>
      <c r="F292" s="113"/>
      <c r="G292" s="62"/>
      <c r="H292" s="57"/>
      <c r="I292" s="58" t="str">
        <f>IFERROR(VLOOKUP(H292,Lists!B:C,2,FALSE),"")</f>
        <v/>
      </c>
      <c r="J292" s="56"/>
      <c r="K292" s="57"/>
      <c r="L292" s="79" t="str">
        <f>IFERROR(INDEX(Sheet1!$B$2:$B$29,MATCH('Claims Summary'!Y292,Sheet1!$A$2:$A$29,0)),"")</f>
        <v/>
      </c>
      <c r="M292" s="58" t="str">
        <f>IFERROR(VLOOKUP(Y292,'LTSS Rates'!A:B,2,FALSE),"")</f>
        <v/>
      </c>
      <c r="N292" s="56"/>
      <c r="O292" s="107">
        <f>IFERROR(INDEX('LTSS Rates'!$A$3:$E$31,MATCH(AA292,'LTSS Rates'!$A$3:$A$31,0),MATCH(AB292,'LTSS Rates'!$A$3:$E$3,0)),0)</f>
        <v>0</v>
      </c>
      <c r="P292" s="59">
        <f t="shared" si="27"/>
        <v>0</v>
      </c>
      <c r="Q292" s="203"/>
      <c r="R292" s="150"/>
      <c r="S292" s="153">
        <f t="shared" si="23"/>
        <v>0</v>
      </c>
      <c r="T292" s="225"/>
      <c r="U292" s="152"/>
      <c r="V292" s="206"/>
      <c r="W292" s="128"/>
      <c r="Y292" s="128" t="str">
        <f t="shared" si="24"/>
        <v/>
      </c>
      <c r="AA292" s="128" t="str">
        <f t="shared" si="25"/>
        <v/>
      </c>
      <c r="AB292" s="132" t="str">
        <f t="shared" si="26"/>
        <v xml:space="preserve"> Rate</v>
      </c>
      <c r="AJ292" s="49"/>
    </row>
    <row r="293" spans="2:36" ht="14.65" customHeight="1" x14ac:dyDescent="0.25">
      <c r="B293" s="60">
        <v>284</v>
      </c>
      <c r="C293" s="113"/>
      <c r="D293" s="56"/>
      <c r="E293" s="56"/>
      <c r="F293" s="113"/>
      <c r="G293" s="62"/>
      <c r="H293" s="57"/>
      <c r="I293" s="58" t="str">
        <f>IFERROR(VLOOKUP(H293,Lists!B:C,2,FALSE),"")</f>
        <v/>
      </c>
      <c r="J293" s="56"/>
      <c r="K293" s="57"/>
      <c r="L293" s="79" t="str">
        <f>IFERROR(INDEX(Sheet1!$B$2:$B$29,MATCH('Claims Summary'!Y293,Sheet1!$A$2:$A$29,0)),"")</f>
        <v/>
      </c>
      <c r="M293" s="58" t="str">
        <f>IFERROR(VLOOKUP(Y293,'LTSS Rates'!A:B,2,FALSE),"")</f>
        <v/>
      </c>
      <c r="N293" s="56"/>
      <c r="O293" s="107">
        <f>IFERROR(INDEX('LTSS Rates'!$A$3:$E$31,MATCH(AA293,'LTSS Rates'!$A$3:$A$31,0),MATCH(AB293,'LTSS Rates'!$A$3:$E$3,0)),0)</f>
        <v>0</v>
      </c>
      <c r="P293" s="59">
        <f t="shared" si="27"/>
        <v>0</v>
      </c>
      <c r="Q293" s="203"/>
      <c r="R293" s="150"/>
      <c r="S293" s="153">
        <f t="shared" si="23"/>
        <v>0</v>
      </c>
      <c r="T293" s="225"/>
      <c r="U293" s="152"/>
      <c r="V293" s="206"/>
      <c r="W293" s="128"/>
      <c r="Y293" s="128" t="str">
        <f t="shared" si="24"/>
        <v/>
      </c>
      <c r="AA293" s="128" t="str">
        <f t="shared" si="25"/>
        <v/>
      </c>
      <c r="AB293" s="132" t="str">
        <f t="shared" si="26"/>
        <v xml:space="preserve"> Rate</v>
      </c>
      <c r="AJ293" s="49"/>
    </row>
    <row r="294" spans="2:36" ht="14.65" customHeight="1" x14ac:dyDescent="0.25">
      <c r="B294" s="55">
        <v>285</v>
      </c>
      <c r="C294" s="113"/>
      <c r="D294" s="56"/>
      <c r="E294" s="56"/>
      <c r="F294" s="113"/>
      <c r="G294" s="62"/>
      <c r="H294" s="57"/>
      <c r="I294" s="58" t="str">
        <f>IFERROR(VLOOKUP(H294,Lists!B:C,2,FALSE),"")</f>
        <v/>
      </c>
      <c r="J294" s="56"/>
      <c r="K294" s="57"/>
      <c r="L294" s="79" t="str">
        <f>IFERROR(INDEX(Sheet1!$B$2:$B$29,MATCH('Claims Summary'!Y294,Sheet1!$A$2:$A$29,0)),"")</f>
        <v/>
      </c>
      <c r="M294" s="58" t="str">
        <f>IFERROR(VLOOKUP(Y294,'LTSS Rates'!A:B,2,FALSE),"")</f>
        <v/>
      </c>
      <c r="N294" s="56"/>
      <c r="O294" s="107">
        <f>IFERROR(INDEX('LTSS Rates'!$A$3:$E$31,MATCH(AA294,'LTSS Rates'!$A$3:$A$31,0),MATCH(AB294,'LTSS Rates'!$A$3:$E$3,0)),0)</f>
        <v>0</v>
      </c>
      <c r="P294" s="59">
        <f t="shared" si="27"/>
        <v>0</v>
      </c>
      <c r="Q294" s="203"/>
      <c r="R294" s="150"/>
      <c r="S294" s="153">
        <f t="shared" si="23"/>
        <v>0</v>
      </c>
      <c r="T294" s="225"/>
      <c r="U294" s="152"/>
      <c r="V294" s="206"/>
      <c r="W294" s="128"/>
      <c r="Y294" s="128" t="str">
        <f t="shared" si="24"/>
        <v/>
      </c>
      <c r="AA294" s="128" t="str">
        <f t="shared" si="25"/>
        <v/>
      </c>
      <c r="AB294" s="132" t="str">
        <f t="shared" si="26"/>
        <v xml:space="preserve"> Rate</v>
      </c>
      <c r="AJ294" s="49"/>
    </row>
    <row r="295" spans="2:36" ht="14.65" customHeight="1" x14ac:dyDescent="0.25">
      <c r="B295" s="55">
        <v>286</v>
      </c>
      <c r="C295" s="113"/>
      <c r="D295" s="56"/>
      <c r="E295" s="56"/>
      <c r="F295" s="113"/>
      <c r="G295" s="62"/>
      <c r="H295" s="57"/>
      <c r="I295" s="58" t="str">
        <f>IFERROR(VLOOKUP(H295,Lists!B:C,2,FALSE),"")</f>
        <v/>
      </c>
      <c r="J295" s="56"/>
      <c r="K295" s="57"/>
      <c r="L295" s="79" t="str">
        <f>IFERROR(INDEX(Sheet1!$B$2:$B$29,MATCH('Claims Summary'!Y295,Sheet1!$A$2:$A$29,0)),"")</f>
        <v/>
      </c>
      <c r="M295" s="58" t="str">
        <f>IFERROR(VLOOKUP(Y295,'LTSS Rates'!A:B,2,FALSE),"")</f>
        <v/>
      </c>
      <c r="N295" s="56"/>
      <c r="O295" s="107">
        <f>IFERROR(INDEX('LTSS Rates'!$A$3:$E$31,MATCH(AA295,'LTSS Rates'!$A$3:$A$31,0),MATCH(AB295,'LTSS Rates'!$A$3:$E$3,0)),0)</f>
        <v>0</v>
      </c>
      <c r="P295" s="59">
        <f t="shared" si="27"/>
        <v>0</v>
      </c>
      <c r="Q295" s="203"/>
      <c r="R295" s="150"/>
      <c r="S295" s="153">
        <f t="shared" si="23"/>
        <v>0</v>
      </c>
      <c r="T295" s="225"/>
      <c r="U295" s="152"/>
      <c r="V295" s="206"/>
      <c r="W295" s="128"/>
      <c r="Y295" s="128" t="str">
        <f t="shared" si="24"/>
        <v/>
      </c>
      <c r="AA295" s="128" t="str">
        <f t="shared" si="25"/>
        <v/>
      </c>
      <c r="AB295" s="132" t="str">
        <f t="shared" si="26"/>
        <v xml:space="preserve"> Rate</v>
      </c>
      <c r="AJ295" s="49"/>
    </row>
    <row r="296" spans="2:36" ht="14.65" customHeight="1" x14ac:dyDescent="0.25">
      <c r="B296" s="60">
        <v>287</v>
      </c>
      <c r="C296" s="113"/>
      <c r="D296" s="56"/>
      <c r="E296" s="56"/>
      <c r="F296" s="113"/>
      <c r="G296" s="62"/>
      <c r="H296" s="57"/>
      <c r="I296" s="58" t="str">
        <f>IFERROR(VLOOKUP(H296,Lists!B:C,2,FALSE),"")</f>
        <v/>
      </c>
      <c r="J296" s="56"/>
      <c r="K296" s="57"/>
      <c r="L296" s="79" t="str">
        <f>IFERROR(INDEX(Sheet1!$B$2:$B$29,MATCH('Claims Summary'!Y296,Sheet1!$A$2:$A$29,0)),"")</f>
        <v/>
      </c>
      <c r="M296" s="58" t="str">
        <f>IFERROR(VLOOKUP(Y296,'LTSS Rates'!A:B,2,FALSE),"")</f>
        <v/>
      </c>
      <c r="N296" s="56"/>
      <c r="O296" s="107">
        <f>IFERROR(INDEX('LTSS Rates'!$A$3:$E$31,MATCH(AA296,'LTSS Rates'!$A$3:$A$31,0),MATCH(AB296,'LTSS Rates'!$A$3:$E$3,0)),0)</f>
        <v>0</v>
      </c>
      <c r="P296" s="59">
        <f t="shared" si="27"/>
        <v>0</v>
      </c>
      <c r="Q296" s="203"/>
      <c r="R296" s="150"/>
      <c r="S296" s="153">
        <f t="shared" si="23"/>
        <v>0</v>
      </c>
      <c r="T296" s="225"/>
      <c r="U296" s="152"/>
      <c r="V296" s="206"/>
      <c r="W296" s="128"/>
      <c r="Y296" s="128" t="str">
        <f t="shared" si="24"/>
        <v/>
      </c>
      <c r="AA296" s="128" t="str">
        <f t="shared" si="25"/>
        <v/>
      </c>
      <c r="AB296" s="132" t="str">
        <f t="shared" si="26"/>
        <v xml:space="preserve"> Rate</v>
      </c>
      <c r="AJ296" s="49"/>
    </row>
    <row r="297" spans="2:36" ht="14.65" customHeight="1" x14ac:dyDescent="0.25">
      <c r="B297" s="60">
        <v>288</v>
      </c>
      <c r="C297" s="113"/>
      <c r="D297" s="56"/>
      <c r="E297" s="56"/>
      <c r="F297" s="113"/>
      <c r="G297" s="62"/>
      <c r="H297" s="57"/>
      <c r="I297" s="58" t="str">
        <f>IFERROR(VLOOKUP(H297,Lists!B:C,2,FALSE),"")</f>
        <v/>
      </c>
      <c r="J297" s="56"/>
      <c r="K297" s="57"/>
      <c r="L297" s="79" t="str">
        <f>IFERROR(INDEX(Sheet1!$B$2:$B$29,MATCH('Claims Summary'!Y297,Sheet1!$A$2:$A$29,0)),"")</f>
        <v/>
      </c>
      <c r="M297" s="58" t="str">
        <f>IFERROR(VLOOKUP(Y297,'LTSS Rates'!A:B,2,FALSE),"")</f>
        <v/>
      </c>
      <c r="N297" s="56"/>
      <c r="O297" s="107">
        <f>IFERROR(INDEX('LTSS Rates'!$A$3:$E$31,MATCH(AA297,'LTSS Rates'!$A$3:$A$31,0),MATCH(AB297,'LTSS Rates'!$A$3:$E$3,0)),0)</f>
        <v>0</v>
      </c>
      <c r="P297" s="59">
        <f t="shared" si="27"/>
        <v>0</v>
      </c>
      <c r="Q297" s="203"/>
      <c r="R297" s="150"/>
      <c r="S297" s="153">
        <f t="shared" si="23"/>
        <v>0</v>
      </c>
      <c r="T297" s="225"/>
      <c r="U297" s="152"/>
      <c r="V297" s="206"/>
      <c r="W297" s="128"/>
      <c r="Y297" s="128" t="str">
        <f t="shared" si="24"/>
        <v/>
      </c>
      <c r="AA297" s="128" t="str">
        <f t="shared" si="25"/>
        <v/>
      </c>
      <c r="AB297" s="132" t="str">
        <f t="shared" si="26"/>
        <v xml:space="preserve"> Rate</v>
      </c>
      <c r="AJ297" s="49"/>
    </row>
    <row r="298" spans="2:36" ht="14.65" customHeight="1" x14ac:dyDescent="0.25">
      <c r="B298" s="60">
        <v>289</v>
      </c>
      <c r="C298" s="113"/>
      <c r="D298" s="56"/>
      <c r="E298" s="56"/>
      <c r="F298" s="113"/>
      <c r="G298" s="62"/>
      <c r="H298" s="57"/>
      <c r="I298" s="58" t="str">
        <f>IFERROR(VLOOKUP(H298,Lists!B:C,2,FALSE),"")</f>
        <v/>
      </c>
      <c r="J298" s="56"/>
      <c r="K298" s="57"/>
      <c r="L298" s="79" t="str">
        <f>IFERROR(INDEX(Sheet1!$B$2:$B$29,MATCH('Claims Summary'!Y298,Sheet1!$A$2:$A$29,0)),"")</f>
        <v/>
      </c>
      <c r="M298" s="58" t="str">
        <f>IFERROR(VLOOKUP(Y298,'LTSS Rates'!A:B,2,FALSE),"")</f>
        <v/>
      </c>
      <c r="N298" s="56"/>
      <c r="O298" s="107">
        <f>IFERROR(INDEX('LTSS Rates'!$A$3:$E$31,MATCH(AA298,'LTSS Rates'!$A$3:$A$31,0),MATCH(AB298,'LTSS Rates'!$A$3:$E$3,0)),0)</f>
        <v>0</v>
      </c>
      <c r="P298" s="59">
        <f t="shared" si="27"/>
        <v>0</v>
      </c>
      <c r="Q298" s="203"/>
      <c r="R298" s="150"/>
      <c r="S298" s="153">
        <f t="shared" si="23"/>
        <v>0</v>
      </c>
      <c r="T298" s="225"/>
      <c r="U298" s="152"/>
      <c r="V298" s="206"/>
      <c r="W298" s="128"/>
      <c r="Y298" s="128" t="str">
        <f t="shared" si="24"/>
        <v/>
      </c>
      <c r="AA298" s="128" t="str">
        <f t="shared" si="25"/>
        <v/>
      </c>
      <c r="AB298" s="132" t="str">
        <f t="shared" si="26"/>
        <v xml:space="preserve"> Rate</v>
      </c>
      <c r="AJ298" s="49"/>
    </row>
    <row r="299" spans="2:36" ht="14.65" customHeight="1" x14ac:dyDescent="0.25">
      <c r="B299" s="55">
        <v>290</v>
      </c>
      <c r="C299" s="113"/>
      <c r="D299" s="56"/>
      <c r="E299" s="56"/>
      <c r="F299" s="113"/>
      <c r="G299" s="62"/>
      <c r="H299" s="57"/>
      <c r="I299" s="58" t="str">
        <f>IFERROR(VLOOKUP(H299,Lists!B:C,2,FALSE),"")</f>
        <v/>
      </c>
      <c r="J299" s="56"/>
      <c r="K299" s="57"/>
      <c r="L299" s="79" t="str">
        <f>IFERROR(INDEX(Sheet1!$B$2:$B$29,MATCH('Claims Summary'!Y299,Sheet1!$A$2:$A$29,0)),"")</f>
        <v/>
      </c>
      <c r="M299" s="58" t="str">
        <f>IFERROR(VLOOKUP(Y299,'LTSS Rates'!A:B,2,FALSE),"")</f>
        <v/>
      </c>
      <c r="N299" s="56"/>
      <c r="O299" s="107">
        <f>IFERROR(INDEX('LTSS Rates'!$A$3:$E$31,MATCH(AA299,'LTSS Rates'!$A$3:$A$31,0),MATCH(AB299,'LTSS Rates'!$A$3:$E$3,0)),0)</f>
        <v>0</v>
      </c>
      <c r="P299" s="59">
        <f t="shared" si="27"/>
        <v>0</v>
      </c>
      <c r="Q299" s="203"/>
      <c r="R299" s="150"/>
      <c r="S299" s="153">
        <f t="shared" si="23"/>
        <v>0</v>
      </c>
      <c r="T299" s="225"/>
      <c r="U299" s="152"/>
      <c r="V299" s="206"/>
      <c r="W299" s="128"/>
      <c r="Y299" s="128" t="str">
        <f t="shared" si="24"/>
        <v/>
      </c>
      <c r="AA299" s="128" t="str">
        <f t="shared" si="25"/>
        <v/>
      </c>
      <c r="AB299" s="132" t="str">
        <f t="shared" si="26"/>
        <v xml:space="preserve"> Rate</v>
      </c>
      <c r="AJ299" s="49"/>
    </row>
    <row r="300" spans="2:36" ht="14.65" customHeight="1" x14ac:dyDescent="0.25">
      <c r="B300" s="55">
        <v>291</v>
      </c>
      <c r="C300" s="113"/>
      <c r="D300" s="56"/>
      <c r="E300" s="56"/>
      <c r="F300" s="113"/>
      <c r="G300" s="62"/>
      <c r="H300" s="57"/>
      <c r="I300" s="58" t="str">
        <f>IFERROR(VLOOKUP(H300,Lists!B:C,2,FALSE),"")</f>
        <v/>
      </c>
      <c r="J300" s="56"/>
      <c r="K300" s="57"/>
      <c r="L300" s="79" t="str">
        <f>IFERROR(INDEX(Sheet1!$B$2:$B$29,MATCH('Claims Summary'!Y300,Sheet1!$A$2:$A$29,0)),"")</f>
        <v/>
      </c>
      <c r="M300" s="58" t="str">
        <f>IFERROR(VLOOKUP(Y300,'LTSS Rates'!A:B,2,FALSE),"")</f>
        <v/>
      </c>
      <c r="N300" s="56"/>
      <c r="O300" s="107">
        <f>IFERROR(INDEX('LTSS Rates'!$A$3:$E$31,MATCH(AA300,'LTSS Rates'!$A$3:$A$31,0),MATCH(AB300,'LTSS Rates'!$A$3:$E$3,0)),0)</f>
        <v>0</v>
      </c>
      <c r="P300" s="59">
        <f t="shared" si="27"/>
        <v>0</v>
      </c>
      <c r="Q300" s="203"/>
      <c r="R300" s="150"/>
      <c r="S300" s="153">
        <f t="shared" si="23"/>
        <v>0</v>
      </c>
      <c r="T300" s="225"/>
      <c r="U300" s="152"/>
      <c r="V300" s="206"/>
      <c r="W300" s="128"/>
      <c r="Y300" s="128" t="str">
        <f t="shared" si="24"/>
        <v/>
      </c>
      <c r="AA300" s="128" t="str">
        <f t="shared" si="25"/>
        <v/>
      </c>
      <c r="AB300" s="132" t="str">
        <f t="shared" si="26"/>
        <v xml:space="preserve"> Rate</v>
      </c>
      <c r="AJ300" s="49"/>
    </row>
    <row r="301" spans="2:36" ht="14.65" customHeight="1" x14ac:dyDescent="0.25">
      <c r="B301" s="60">
        <v>292</v>
      </c>
      <c r="C301" s="113"/>
      <c r="D301" s="56"/>
      <c r="E301" s="56"/>
      <c r="F301" s="113"/>
      <c r="G301" s="62"/>
      <c r="H301" s="57"/>
      <c r="I301" s="58" t="str">
        <f>IFERROR(VLOOKUP(H301,Lists!B:C,2,FALSE),"")</f>
        <v/>
      </c>
      <c r="J301" s="56"/>
      <c r="K301" s="57"/>
      <c r="L301" s="79" t="str">
        <f>IFERROR(INDEX(Sheet1!$B$2:$B$29,MATCH('Claims Summary'!Y301,Sheet1!$A$2:$A$29,0)),"")</f>
        <v/>
      </c>
      <c r="M301" s="58" t="str">
        <f>IFERROR(VLOOKUP(Y301,'LTSS Rates'!A:B,2,FALSE),"")</f>
        <v/>
      </c>
      <c r="N301" s="56"/>
      <c r="O301" s="107">
        <f>IFERROR(INDEX('LTSS Rates'!$A$3:$E$31,MATCH(AA301,'LTSS Rates'!$A$3:$A$31,0),MATCH(AB301,'LTSS Rates'!$A$3:$E$3,0)),0)</f>
        <v>0</v>
      </c>
      <c r="P301" s="59">
        <f t="shared" si="27"/>
        <v>0</v>
      </c>
      <c r="Q301" s="203"/>
      <c r="R301" s="150"/>
      <c r="S301" s="153">
        <f t="shared" si="23"/>
        <v>0</v>
      </c>
      <c r="T301" s="225"/>
      <c r="U301" s="152"/>
      <c r="V301" s="206"/>
      <c r="W301" s="128"/>
      <c r="Y301" s="128" t="str">
        <f t="shared" si="24"/>
        <v/>
      </c>
      <c r="AA301" s="128" t="str">
        <f t="shared" si="25"/>
        <v/>
      </c>
      <c r="AB301" s="132" t="str">
        <f t="shared" si="26"/>
        <v xml:space="preserve"> Rate</v>
      </c>
      <c r="AJ301" s="49"/>
    </row>
    <row r="302" spans="2:36" ht="14.65" customHeight="1" x14ac:dyDescent="0.25">
      <c r="B302" s="60">
        <v>293</v>
      </c>
      <c r="C302" s="113"/>
      <c r="D302" s="56"/>
      <c r="E302" s="56"/>
      <c r="F302" s="113"/>
      <c r="G302" s="62"/>
      <c r="H302" s="57"/>
      <c r="I302" s="58" t="str">
        <f>IFERROR(VLOOKUP(H302,Lists!B:C,2,FALSE),"")</f>
        <v/>
      </c>
      <c r="J302" s="56"/>
      <c r="K302" s="57"/>
      <c r="L302" s="79" t="str">
        <f>IFERROR(INDEX(Sheet1!$B$2:$B$29,MATCH('Claims Summary'!Y302,Sheet1!$A$2:$A$29,0)),"")</f>
        <v/>
      </c>
      <c r="M302" s="58" t="str">
        <f>IFERROR(VLOOKUP(Y302,'LTSS Rates'!A:B,2,FALSE),"")</f>
        <v/>
      </c>
      <c r="N302" s="56"/>
      <c r="O302" s="107">
        <f>IFERROR(INDEX('LTSS Rates'!$A$3:$E$31,MATCH(AA302,'LTSS Rates'!$A$3:$A$31,0),MATCH(AB302,'LTSS Rates'!$A$3:$E$3,0)),0)</f>
        <v>0</v>
      </c>
      <c r="P302" s="59">
        <f t="shared" si="27"/>
        <v>0</v>
      </c>
      <c r="Q302" s="203"/>
      <c r="R302" s="150"/>
      <c r="S302" s="153">
        <f t="shared" si="23"/>
        <v>0</v>
      </c>
      <c r="T302" s="225"/>
      <c r="U302" s="152"/>
      <c r="V302" s="206"/>
      <c r="W302" s="128"/>
      <c r="Y302" s="128" t="str">
        <f t="shared" si="24"/>
        <v/>
      </c>
      <c r="AA302" s="128" t="str">
        <f t="shared" si="25"/>
        <v/>
      </c>
      <c r="AB302" s="132" t="str">
        <f t="shared" si="26"/>
        <v xml:space="preserve"> Rate</v>
      </c>
      <c r="AJ302" s="49"/>
    </row>
    <row r="303" spans="2:36" ht="14.65" customHeight="1" x14ac:dyDescent="0.25">
      <c r="B303" s="60">
        <v>294</v>
      </c>
      <c r="C303" s="113"/>
      <c r="D303" s="56"/>
      <c r="E303" s="56"/>
      <c r="F303" s="113"/>
      <c r="G303" s="62"/>
      <c r="H303" s="57"/>
      <c r="I303" s="58" t="str">
        <f>IFERROR(VLOOKUP(H303,Lists!B:C,2,FALSE),"")</f>
        <v/>
      </c>
      <c r="J303" s="56"/>
      <c r="K303" s="57"/>
      <c r="L303" s="79" t="str">
        <f>IFERROR(INDEX(Sheet1!$B$2:$B$29,MATCH('Claims Summary'!Y303,Sheet1!$A$2:$A$29,0)),"")</f>
        <v/>
      </c>
      <c r="M303" s="58" t="str">
        <f>IFERROR(VLOOKUP(Y303,'LTSS Rates'!A:B,2,FALSE),"")</f>
        <v/>
      </c>
      <c r="N303" s="56"/>
      <c r="O303" s="107">
        <f>IFERROR(INDEX('LTSS Rates'!$A$3:$E$31,MATCH(AA303,'LTSS Rates'!$A$3:$A$31,0),MATCH(AB303,'LTSS Rates'!$A$3:$E$3,0)),0)</f>
        <v>0</v>
      </c>
      <c r="P303" s="59">
        <f t="shared" si="27"/>
        <v>0</v>
      </c>
      <c r="Q303" s="203"/>
      <c r="R303" s="150"/>
      <c r="S303" s="153">
        <f t="shared" si="23"/>
        <v>0</v>
      </c>
      <c r="T303" s="225"/>
      <c r="U303" s="152"/>
      <c r="V303" s="206"/>
      <c r="W303" s="128"/>
      <c r="Y303" s="128" t="str">
        <f t="shared" si="24"/>
        <v/>
      </c>
      <c r="AA303" s="128" t="str">
        <f t="shared" si="25"/>
        <v/>
      </c>
      <c r="AB303" s="132" t="str">
        <f t="shared" si="26"/>
        <v xml:space="preserve"> Rate</v>
      </c>
      <c r="AJ303" s="49"/>
    </row>
    <row r="304" spans="2:36" ht="14.65" customHeight="1" x14ac:dyDescent="0.25">
      <c r="B304" s="55">
        <v>295</v>
      </c>
      <c r="C304" s="113"/>
      <c r="D304" s="56"/>
      <c r="E304" s="56"/>
      <c r="F304" s="113"/>
      <c r="G304" s="62"/>
      <c r="H304" s="57"/>
      <c r="I304" s="58" t="str">
        <f>IFERROR(VLOOKUP(H304,Lists!B:C,2,FALSE),"")</f>
        <v/>
      </c>
      <c r="J304" s="56"/>
      <c r="K304" s="57"/>
      <c r="L304" s="79" t="str">
        <f>IFERROR(INDEX(Sheet1!$B$2:$B$29,MATCH('Claims Summary'!Y304,Sheet1!$A$2:$A$29,0)),"")</f>
        <v/>
      </c>
      <c r="M304" s="58" t="str">
        <f>IFERROR(VLOOKUP(Y304,'LTSS Rates'!A:B,2,FALSE),"")</f>
        <v/>
      </c>
      <c r="N304" s="56"/>
      <c r="O304" s="107">
        <f>IFERROR(INDEX('LTSS Rates'!$A$3:$E$31,MATCH(AA304,'LTSS Rates'!$A$3:$A$31,0),MATCH(AB304,'LTSS Rates'!$A$3:$E$3,0)),0)</f>
        <v>0</v>
      </c>
      <c r="P304" s="59">
        <f t="shared" si="27"/>
        <v>0</v>
      </c>
      <c r="Q304" s="203"/>
      <c r="R304" s="150"/>
      <c r="S304" s="153">
        <f t="shared" si="23"/>
        <v>0</v>
      </c>
      <c r="T304" s="225"/>
      <c r="U304" s="152"/>
      <c r="V304" s="206"/>
      <c r="W304" s="128"/>
      <c r="Y304" s="128" t="str">
        <f t="shared" si="24"/>
        <v/>
      </c>
      <c r="AA304" s="128" t="str">
        <f t="shared" si="25"/>
        <v/>
      </c>
      <c r="AB304" s="132" t="str">
        <f t="shared" si="26"/>
        <v xml:space="preserve"> Rate</v>
      </c>
      <c r="AJ304" s="49"/>
    </row>
    <row r="305" spans="2:36" ht="14.65" customHeight="1" x14ac:dyDescent="0.25">
      <c r="B305" s="55">
        <v>296</v>
      </c>
      <c r="C305" s="113"/>
      <c r="D305" s="56"/>
      <c r="E305" s="56"/>
      <c r="F305" s="113"/>
      <c r="G305" s="62"/>
      <c r="H305" s="57"/>
      <c r="I305" s="58" t="str">
        <f>IFERROR(VLOOKUP(H305,Lists!B:C,2,FALSE),"")</f>
        <v/>
      </c>
      <c r="J305" s="56"/>
      <c r="K305" s="57"/>
      <c r="L305" s="79" t="str">
        <f>IFERROR(INDEX(Sheet1!$B$2:$B$29,MATCH('Claims Summary'!Y305,Sheet1!$A$2:$A$29,0)),"")</f>
        <v/>
      </c>
      <c r="M305" s="58" t="str">
        <f>IFERROR(VLOOKUP(Y305,'LTSS Rates'!A:B,2,FALSE),"")</f>
        <v/>
      </c>
      <c r="N305" s="56"/>
      <c r="O305" s="107">
        <f>IFERROR(INDEX('LTSS Rates'!$A$3:$E$31,MATCH(AA305,'LTSS Rates'!$A$3:$A$31,0),MATCH(AB305,'LTSS Rates'!$A$3:$E$3,0)),0)</f>
        <v>0</v>
      </c>
      <c r="P305" s="59">
        <f t="shared" si="27"/>
        <v>0</v>
      </c>
      <c r="Q305" s="203"/>
      <c r="R305" s="150"/>
      <c r="S305" s="153">
        <f t="shared" si="23"/>
        <v>0</v>
      </c>
      <c r="T305" s="225"/>
      <c r="U305" s="152"/>
      <c r="V305" s="206"/>
      <c r="W305" s="128"/>
      <c r="Y305" s="128" t="str">
        <f t="shared" si="24"/>
        <v/>
      </c>
      <c r="AA305" s="128" t="str">
        <f t="shared" si="25"/>
        <v/>
      </c>
      <c r="AB305" s="132" t="str">
        <f t="shared" si="26"/>
        <v xml:space="preserve"> Rate</v>
      </c>
      <c r="AJ305" s="49"/>
    </row>
    <row r="306" spans="2:36" ht="14.65" customHeight="1" x14ac:dyDescent="0.25">
      <c r="B306" s="60">
        <v>297</v>
      </c>
      <c r="C306" s="113"/>
      <c r="D306" s="56"/>
      <c r="E306" s="56"/>
      <c r="F306" s="113"/>
      <c r="G306" s="62"/>
      <c r="H306" s="57"/>
      <c r="I306" s="58" t="str">
        <f>IFERROR(VLOOKUP(H306,Lists!B:C,2,FALSE),"")</f>
        <v/>
      </c>
      <c r="J306" s="56"/>
      <c r="K306" s="57"/>
      <c r="L306" s="79" t="str">
        <f>IFERROR(INDEX(Sheet1!$B$2:$B$29,MATCH('Claims Summary'!Y306,Sheet1!$A$2:$A$29,0)),"")</f>
        <v/>
      </c>
      <c r="M306" s="58" t="str">
        <f>IFERROR(VLOOKUP(Y306,'LTSS Rates'!A:B,2,FALSE),"")</f>
        <v/>
      </c>
      <c r="N306" s="56"/>
      <c r="O306" s="107">
        <f>IFERROR(INDEX('LTSS Rates'!$A$3:$E$31,MATCH(AA306,'LTSS Rates'!$A$3:$A$31,0),MATCH(AB306,'LTSS Rates'!$A$3:$E$3,0)),0)</f>
        <v>0</v>
      </c>
      <c r="P306" s="59">
        <f t="shared" si="27"/>
        <v>0</v>
      </c>
      <c r="Q306" s="203"/>
      <c r="R306" s="150"/>
      <c r="S306" s="153">
        <f t="shared" si="23"/>
        <v>0</v>
      </c>
      <c r="T306" s="225"/>
      <c r="U306" s="152"/>
      <c r="V306" s="206"/>
      <c r="W306" s="128"/>
      <c r="Y306" s="128" t="str">
        <f t="shared" si="24"/>
        <v/>
      </c>
      <c r="AA306" s="128" t="str">
        <f t="shared" si="25"/>
        <v/>
      </c>
      <c r="AB306" s="132" t="str">
        <f t="shared" si="26"/>
        <v xml:space="preserve"> Rate</v>
      </c>
      <c r="AJ306" s="49"/>
    </row>
    <row r="307" spans="2:36" ht="14.65" customHeight="1" x14ac:dyDescent="0.25">
      <c r="B307" s="60">
        <v>298</v>
      </c>
      <c r="C307" s="113"/>
      <c r="D307" s="56"/>
      <c r="E307" s="56"/>
      <c r="F307" s="113"/>
      <c r="G307" s="62"/>
      <c r="H307" s="57"/>
      <c r="I307" s="58" t="str">
        <f>IFERROR(VLOOKUP(H307,Lists!B:C,2,FALSE),"")</f>
        <v/>
      </c>
      <c r="J307" s="56"/>
      <c r="K307" s="57"/>
      <c r="L307" s="79" t="str">
        <f>IFERROR(INDEX(Sheet1!$B$2:$B$29,MATCH('Claims Summary'!Y307,Sheet1!$A$2:$A$29,0)),"")</f>
        <v/>
      </c>
      <c r="M307" s="58" t="str">
        <f>IFERROR(VLOOKUP(Y307,'LTSS Rates'!A:B,2,FALSE),"")</f>
        <v/>
      </c>
      <c r="N307" s="56"/>
      <c r="O307" s="107">
        <f>IFERROR(INDEX('LTSS Rates'!$A$3:$E$31,MATCH(AA307,'LTSS Rates'!$A$3:$A$31,0),MATCH(AB307,'LTSS Rates'!$A$3:$E$3,0)),0)</f>
        <v>0</v>
      </c>
      <c r="P307" s="59">
        <f t="shared" si="27"/>
        <v>0</v>
      </c>
      <c r="Q307" s="203"/>
      <c r="R307" s="150"/>
      <c r="S307" s="153">
        <f t="shared" si="23"/>
        <v>0</v>
      </c>
      <c r="T307" s="225"/>
      <c r="U307" s="152"/>
      <c r="V307" s="206"/>
      <c r="W307" s="128"/>
      <c r="Y307" s="128" t="str">
        <f t="shared" si="24"/>
        <v/>
      </c>
      <c r="AA307" s="128" t="str">
        <f t="shared" si="25"/>
        <v/>
      </c>
      <c r="AB307" s="132" t="str">
        <f t="shared" si="26"/>
        <v xml:space="preserve"> Rate</v>
      </c>
      <c r="AJ307" s="49"/>
    </row>
    <row r="308" spans="2:36" ht="14.65" customHeight="1" x14ac:dyDescent="0.25">
      <c r="B308" s="60">
        <v>299</v>
      </c>
      <c r="C308" s="113"/>
      <c r="D308" s="56"/>
      <c r="E308" s="56"/>
      <c r="F308" s="113"/>
      <c r="G308" s="62"/>
      <c r="H308" s="57"/>
      <c r="I308" s="58" t="str">
        <f>IFERROR(VLOOKUP(H308,Lists!B:C,2,FALSE),"")</f>
        <v/>
      </c>
      <c r="J308" s="56"/>
      <c r="K308" s="57"/>
      <c r="L308" s="79" t="str">
        <f>IFERROR(INDEX(Sheet1!$B$2:$B$29,MATCH('Claims Summary'!Y308,Sheet1!$A$2:$A$29,0)),"")</f>
        <v/>
      </c>
      <c r="M308" s="58" t="str">
        <f>IFERROR(VLOOKUP(Y308,'LTSS Rates'!A:B,2,FALSE),"")</f>
        <v/>
      </c>
      <c r="N308" s="56"/>
      <c r="O308" s="107">
        <f>IFERROR(INDEX('LTSS Rates'!$A$3:$E$31,MATCH(AA308,'LTSS Rates'!$A$3:$A$31,0),MATCH(AB308,'LTSS Rates'!$A$3:$E$3,0)),0)</f>
        <v>0</v>
      </c>
      <c r="P308" s="59">
        <f t="shared" si="27"/>
        <v>0</v>
      </c>
      <c r="Q308" s="203"/>
      <c r="R308" s="150"/>
      <c r="S308" s="153">
        <f t="shared" si="23"/>
        <v>0</v>
      </c>
      <c r="T308" s="225"/>
      <c r="U308" s="152"/>
      <c r="V308" s="206"/>
      <c r="W308" s="128"/>
      <c r="Y308" s="128" t="str">
        <f t="shared" si="24"/>
        <v/>
      </c>
      <c r="AA308" s="128" t="str">
        <f t="shared" si="25"/>
        <v/>
      </c>
      <c r="AB308" s="132" t="str">
        <f t="shared" si="26"/>
        <v xml:space="preserve"> Rate</v>
      </c>
      <c r="AJ308" s="49"/>
    </row>
    <row r="309" spans="2:36" ht="14.65" customHeight="1" x14ac:dyDescent="0.25">
      <c r="B309" s="55">
        <v>300</v>
      </c>
      <c r="C309" s="113"/>
      <c r="D309" s="56"/>
      <c r="E309" s="56"/>
      <c r="F309" s="113"/>
      <c r="G309" s="62"/>
      <c r="H309" s="57"/>
      <c r="I309" s="58" t="str">
        <f>IFERROR(VLOOKUP(H309,Lists!B:C,2,FALSE),"")</f>
        <v/>
      </c>
      <c r="J309" s="56"/>
      <c r="K309" s="57"/>
      <c r="L309" s="79" t="str">
        <f>IFERROR(INDEX(Sheet1!$B$2:$B$29,MATCH('Claims Summary'!Y309,Sheet1!$A$2:$A$29,0)),"")</f>
        <v/>
      </c>
      <c r="M309" s="58" t="str">
        <f>IFERROR(VLOOKUP(Y309,'LTSS Rates'!A:B,2,FALSE),"")</f>
        <v/>
      </c>
      <c r="N309" s="56"/>
      <c r="O309" s="107">
        <f>IFERROR(INDEX('LTSS Rates'!$A$3:$E$31,MATCH(AA309,'LTSS Rates'!$A$3:$A$31,0),MATCH(AB309,'LTSS Rates'!$A$3:$E$3,0)),0)</f>
        <v>0</v>
      </c>
      <c r="P309" s="59">
        <f t="shared" si="27"/>
        <v>0</v>
      </c>
      <c r="Q309" s="203"/>
      <c r="R309" s="150"/>
      <c r="S309" s="153">
        <f t="shared" si="23"/>
        <v>0</v>
      </c>
      <c r="T309" s="225"/>
      <c r="U309" s="152"/>
      <c r="V309" s="206"/>
      <c r="W309" s="128"/>
      <c r="Y309" s="128" t="str">
        <f t="shared" si="24"/>
        <v/>
      </c>
      <c r="AA309" s="128" t="str">
        <f t="shared" si="25"/>
        <v/>
      </c>
      <c r="AB309" s="132" t="str">
        <f t="shared" si="26"/>
        <v xml:space="preserve"> Rate</v>
      </c>
      <c r="AJ309" s="49"/>
    </row>
  </sheetData>
  <sheetProtection algorithmName="SHA-512" hashValue="mr2lTZkEbPnl1X4yzMMt1L/nkupi0q1esyBrjcUTOfNhCC4U4v1FBmJ3PEC0svAcFRgu65dLAtklF7XiFLqiuQ==" saltValue="bKLwOXPP2JDl9DFWeNNzJQ==" spinCount="100000" sheet="1" selectLockedCells="1"/>
  <mergeCells count="3">
    <mergeCell ref="D4:E4"/>
    <mergeCell ref="R8:T8"/>
    <mergeCell ref="U8:V8"/>
  </mergeCells>
  <phoneticPr fontId="4" type="noConversion"/>
  <conditionalFormatting sqref="L1:L1048576">
    <cfRule type="cellIs" dxfId="0" priority="1" operator="equal">
      <formula>0</formula>
    </cfRule>
  </conditionalFormatting>
  <dataValidations count="6">
    <dataValidation type="textLength" operator="equal" allowBlank="1" showInputMessage="1" showErrorMessage="1" errorTitle="Input error" error="Provider number is a 9 digit number." sqref="C10:C309 D1:D3 D6:D9 D310:D1048576" xr:uid="{00000000-0002-0000-0200-000000000000}">
      <formula1>9</formula1>
    </dataValidation>
    <dataValidation type="date" allowBlank="1" showInputMessage="1" showErrorMessage="1" errorTitle="Date error" error="Date must be between 10/1/20 and 12/31/20." sqref="H310:I1048576 H1:I8 G9" xr:uid="{00000000-0002-0000-0200-000001000000}">
      <formula1>44105</formula1>
      <formula2>44196</formula2>
    </dataValidation>
    <dataValidation type="textLength" operator="equal" allowBlank="1" showInputMessage="1" showErrorMessage="1" errorTitle="Input error" error="MA# must be 11 digits." sqref="G310:G1048576 F9:F309 G1:G8" xr:uid="{00000000-0002-0000-0200-000002000000}">
      <formula1>11</formula1>
    </dataValidation>
    <dataValidation type="date" allowBlank="1" showInputMessage="1" showErrorMessage="1" errorTitle="Date error" error="Date must be between 3/1/21 and 6/30/21." sqref="G10:G309" xr:uid="{00000000-0002-0000-0200-000003000000}">
      <formula1>44256</formula1>
      <formula2>44377</formula2>
    </dataValidation>
    <dataValidation type="list" allowBlank="1" showInputMessage="1" showErrorMessage="1" sqref="U10:U309" xr:uid="{00000000-0002-0000-0200-000004000000}">
      <formula1>$W$10:$W$11</formula1>
    </dataValidation>
    <dataValidation type="list" allowBlank="1" showInputMessage="1" showErrorMessage="1" sqref="Q10:Q309" xr:uid="{D25D289D-AACE-4DB8-B61C-A965F95C53CB}">
      <formula1>$AC$10:$AC$24</formula1>
    </dataValidation>
  </dataValidations>
  <pageMargins left="0.7" right="0.7" top="0.75" bottom="0.75" header="0.3" footer="0.3"/>
  <pageSetup scale="48" orientation="portrait" r:id="rId1"/>
  <colBreaks count="1" manualBreakCount="1">
    <brk id="22"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6000000}">
          <x14:formula1>
            <xm:f>Lists!$B$3:$B$26</xm:f>
          </x14:formula1>
          <xm:sqref>H10:H309</xm:sqref>
        </x14:dataValidation>
        <x14:dataValidation type="list" allowBlank="1" showInputMessage="1" showErrorMessage="1" xr:uid="{00000000-0002-0000-0200-000007000000}">
          <x14:formula1>
            <xm:f>Lists!$I$35:$I$46</xm:f>
          </x14:formula1>
          <xm:sqref>K10:K309</xm:sqref>
        </x14:dataValidation>
        <x14:dataValidation type="list" allowBlank="1" showInputMessage="1" showErrorMessage="1" xr:uid="{00000000-0002-0000-0200-000008000000}">
          <x14:formula1>
            <xm:f>Lists!$E$3:$E$6</xm:f>
          </x14:formula1>
          <xm:sqref>J10:J309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6"/>
  <sheetViews>
    <sheetView workbookViewId="0">
      <selection activeCell="A30" sqref="A30"/>
    </sheetView>
  </sheetViews>
  <sheetFormatPr defaultRowHeight="14.65" customHeight="1" x14ac:dyDescent="0.25"/>
  <cols>
    <col min="1" max="1" width="74.140625" bestFit="1" customWidth="1"/>
    <col min="2" max="2" width="12.28515625" customWidth="1"/>
    <col min="3" max="3" width="11.5703125" customWidth="1"/>
    <col min="4" max="4" width="11.7109375" customWidth="1"/>
  </cols>
  <sheetData>
    <row r="1" spans="1:4" ht="15" x14ac:dyDescent="0.25">
      <c r="A1" s="13"/>
      <c r="B1" s="232" t="s">
        <v>226</v>
      </c>
      <c r="C1" s="232"/>
      <c r="D1" s="232"/>
    </row>
    <row r="2" spans="1:4" ht="30" x14ac:dyDescent="0.25">
      <c r="A2" s="14" t="s">
        <v>227</v>
      </c>
      <c r="B2" s="14" t="s">
        <v>263</v>
      </c>
      <c r="C2" s="14" t="s">
        <v>264</v>
      </c>
      <c r="D2" s="14" t="s">
        <v>265</v>
      </c>
    </row>
    <row r="3" spans="1:4" ht="15" x14ac:dyDescent="0.25">
      <c r="A3" s="15" t="s">
        <v>229</v>
      </c>
      <c r="B3" s="17" t="s">
        <v>253</v>
      </c>
      <c r="C3" s="17" t="s">
        <v>254</v>
      </c>
      <c r="D3" s="17" t="s">
        <v>228</v>
      </c>
    </row>
    <row r="4" spans="1:4" ht="15" x14ac:dyDescent="0.25">
      <c r="A4" s="15" t="s">
        <v>230</v>
      </c>
      <c r="B4" s="17" t="s">
        <v>253</v>
      </c>
      <c r="C4" s="17" t="s">
        <v>254</v>
      </c>
      <c r="D4" s="17" t="s">
        <v>228</v>
      </c>
    </row>
    <row r="5" spans="1:4" ht="15" x14ac:dyDescent="0.25">
      <c r="A5" s="15" t="s">
        <v>231</v>
      </c>
      <c r="B5" s="17" t="s">
        <v>253</v>
      </c>
      <c r="C5" s="17" t="s">
        <v>254</v>
      </c>
      <c r="D5" s="17" t="s">
        <v>228</v>
      </c>
    </row>
    <row r="6" spans="1:4" ht="15" x14ac:dyDescent="0.25">
      <c r="A6" s="15" t="s">
        <v>232</v>
      </c>
      <c r="B6" s="17" t="s">
        <v>255</v>
      </c>
      <c r="C6" s="17" t="s">
        <v>256</v>
      </c>
      <c r="D6" s="17" t="s">
        <v>228</v>
      </c>
    </row>
    <row r="7" spans="1:4" ht="15" x14ac:dyDescent="0.25">
      <c r="A7" s="15" t="s">
        <v>233</v>
      </c>
      <c r="B7" s="17" t="s">
        <v>255</v>
      </c>
      <c r="C7" s="17" t="s">
        <v>256</v>
      </c>
      <c r="D7" s="17" t="s">
        <v>228</v>
      </c>
    </row>
    <row r="8" spans="1:4" ht="15" x14ac:dyDescent="0.25">
      <c r="A8" s="15" t="s">
        <v>234</v>
      </c>
      <c r="B8" s="17" t="s">
        <v>255</v>
      </c>
      <c r="C8" s="17" t="s">
        <v>256</v>
      </c>
      <c r="D8" s="17" t="s">
        <v>228</v>
      </c>
    </row>
    <row r="9" spans="1:4" ht="15" x14ac:dyDescent="0.25">
      <c r="A9" s="15" t="s">
        <v>236</v>
      </c>
      <c r="B9" s="17" t="s">
        <v>255</v>
      </c>
      <c r="C9" s="17" t="s">
        <v>256</v>
      </c>
      <c r="D9" s="17" t="s">
        <v>228</v>
      </c>
    </row>
    <row r="10" spans="1:4" ht="15" x14ac:dyDescent="0.25">
      <c r="A10" s="15" t="s">
        <v>237</v>
      </c>
      <c r="B10" s="17" t="s">
        <v>255</v>
      </c>
      <c r="C10" s="17" t="s">
        <v>256</v>
      </c>
      <c r="D10" s="17" t="s">
        <v>228</v>
      </c>
    </row>
    <row r="11" spans="1:4" ht="15" x14ac:dyDescent="0.25">
      <c r="A11" s="15" t="s">
        <v>238</v>
      </c>
      <c r="B11" s="17" t="s">
        <v>255</v>
      </c>
      <c r="C11" s="17" t="s">
        <v>256</v>
      </c>
      <c r="D11" s="17" t="s">
        <v>228</v>
      </c>
    </row>
    <row r="12" spans="1:4" ht="15" x14ac:dyDescent="0.25">
      <c r="A12" s="15" t="s">
        <v>239</v>
      </c>
      <c r="B12" s="17" t="s">
        <v>255</v>
      </c>
      <c r="C12" s="17" t="s">
        <v>256</v>
      </c>
      <c r="D12" s="17" t="s">
        <v>228</v>
      </c>
    </row>
    <row r="13" spans="1:4" ht="15" x14ac:dyDescent="0.25">
      <c r="A13" s="15" t="s">
        <v>240</v>
      </c>
      <c r="B13" s="17" t="s">
        <v>253</v>
      </c>
      <c r="C13" s="17" t="s">
        <v>254</v>
      </c>
      <c r="D13" s="18" t="s">
        <v>228</v>
      </c>
    </row>
    <row r="14" spans="1:4" ht="15" x14ac:dyDescent="0.25">
      <c r="A14" s="15" t="s">
        <v>241</v>
      </c>
      <c r="B14" s="17" t="s">
        <v>253</v>
      </c>
      <c r="C14" s="17" t="s">
        <v>254</v>
      </c>
      <c r="D14" s="18" t="s">
        <v>228</v>
      </c>
    </row>
    <row r="15" spans="1:4" ht="15" x14ac:dyDescent="0.25">
      <c r="A15" s="15" t="s">
        <v>207</v>
      </c>
      <c r="B15" s="17" t="s">
        <v>253</v>
      </c>
      <c r="C15" s="17" t="s">
        <v>254</v>
      </c>
      <c r="D15" s="18" t="s">
        <v>228</v>
      </c>
    </row>
    <row r="16" spans="1:4" ht="15" x14ac:dyDescent="0.25">
      <c r="A16" s="15" t="s">
        <v>208</v>
      </c>
      <c r="B16" s="17" t="s">
        <v>253</v>
      </c>
      <c r="C16" s="17" t="s">
        <v>254</v>
      </c>
      <c r="D16" s="18" t="s">
        <v>228</v>
      </c>
    </row>
    <row r="17" spans="1:9" ht="15" x14ac:dyDescent="0.25">
      <c r="A17" s="15" t="s">
        <v>209</v>
      </c>
      <c r="B17" s="17" t="s">
        <v>253</v>
      </c>
      <c r="C17" s="17" t="s">
        <v>254</v>
      </c>
      <c r="D17" s="18" t="s">
        <v>228</v>
      </c>
    </row>
    <row r="18" spans="1:9" ht="15" x14ac:dyDescent="0.25">
      <c r="A18" s="15" t="s">
        <v>242</v>
      </c>
      <c r="B18" s="17" t="s">
        <v>253</v>
      </c>
      <c r="C18" s="17" t="s">
        <v>254</v>
      </c>
      <c r="D18" s="18" t="s">
        <v>228</v>
      </c>
    </row>
    <row r="19" spans="1:9" ht="15" x14ac:dyDescent="0.25">
      <c r="A19" s="15" t="s">
        <v>243</v>
      </c>
      <c r="B19" s="17" t="s">
        <v>253</v>
      </c>
      <c r="C19" s="17" t="s">
        <v>254</v>
      </c>
      <c r="D19" s="18" t="s">
        <v>228</v>
      </c>
    </row>
    <row r="20" spans="1:9" ht="15" x14ac:dyDescent="0.25">
      <c r="A20" s="15" t="s">
        <v>244</v>
      </c>
      <c r="B20" s="16" t="s">
        <v>250</v>
      </c>
      <c r="C20" s="16" t="s">
        <v>251</v>
      </c>
      <c r="D20" s="16" t="s">
        <v>252</v>
      </c>
    </row>
    <row r="21" spans="1:9" ht="15" x14ac:dyDescent="0.25">
      <c r="A21" s="19" t="s">
        <v>310</v>
      </c>
      <c r="B21" s="16" t="s">
        <v>250</v>
      </c>
      <c r="C21" s="16" t="s">
        <v>251</v>
      </c>
      <c r="D21" s="16" t="s">
        <v>252</v>
      </c>
    </row>
    <row r="22" spans="1:9" ht="15" x14ac:dyDescent="0.25">
      <c r="A22" s="15" t="s">
        <v>210</v>
      </c>
      <c r="B22" s="17" t="s">
        <v>257</v>
      </c>
      <c r="C22" s="17" t="s">
        <v>258</v>
      </c>
      <c r="D22" s="17" t="s">
        <v>259</v>
      </c>
    </row>
    <row r="23" spans="1:9" ht="15" x14ac:dyDescent="0.25">
      <c r="A23" s="15" t="s">
        <v>245</v>
      </c>
      <c r="B23" s="17" t="s">
        <v>257</v>
      </c>
      <c r="C23" s="17" t="s">
        <v>258</v>
      </c>
      <c r="D23" s="17" t="s">
        <v>259</v>
      </c>
    </row>
    <row r="24" spans="1:9" ht="15" x14ac:dyDescent="0.25">
      <c r="A24" s="15" t="s">
        <v>246</v>
      </c>
      <c r="B24" s="17" t="s">
        <v>260</v>
      </c>
      <c r="C24" s="18" t="s">
        <v>261</v>
      </c>
      <c r="D24" s="18" t="s">
        <v>262</v>
      </c>
    </row>
    <row r="25" spans="1:9" ht="15" x14ac:dyDescent="0.25">
      <c r="A25" s="15" t="s">
        <v>247</v>
      </c>
      <c r="B25" s="17" t="s">
        <v>260</v>
      </c>
      <c r="C25" s="18" t="s">
        <v>261</v>
      </c>
      <c r="D25" s="18" t="s">
        <v>262</v>
      </c>
      <c r="I25" t="s">
        <v>225</v>
      </c>
    </row>
    <row r="26" spans="1:9" ht="15" x14ac:dyDescent="0.25">
      <c r="A26" s="15" t="s">
        <v>248</v>
      </c>
      <c r="B26" s="17" t="s">
        <v>260</v>
      </c>
      <c r="C26" s="18" t="s">
        <v>261</v>
      </c>
      <c r="D26" s="18" t="s">
        <v>262</v>
      </c>
    </row>
  </sheetData>
  <mergeCells count="1">
    <mergeCell ref="B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D77"/>
  <sheetViews>
    <sheetView topLeftCell="A49" workbookViewId="0">
      <selection activeCell="B78" sqref="B78:D78"/>
    </sheetView>
  </sheetViews>
  <sheetFormatPr defaultRowHeight="14.65" customHeight="1" x14ac:dyDescent="0.25"/>
  <cols>
    <col min="2" max="2" width="48.42578125" bestFit="1" customWidth="1"/>
    <col min="3" max="3" width="48.42578125" customWidth="1"/>
  </cols>
  <sheetData>
    <row r="1" spans="2:4" ht="14.65" customHeight="1" x14ac:dyDescent="0.25">
      <c r="C1" s="13"/>
    </row>
    <row r="2" spans="2:4" ht="14.65" customHeight="1" x14ac:dyDescent="0.25">
      <c r="B2" s="21" t="s">
        <v>227</v>
      </c>
      <c r="C2" s="21" t="s">
        <v>313</v>
      </c>
      <c r="D2" s="22" t="s">
        <v>311</v>
      </c>
    </row>
    <row r="3" spans="2:4" ht="14.65" customHeight="1" x14ac:dyDescent="0.25">
      <c r="B3" s="15" t="s">
        <v>229</v>
      </c>
      <c r="C3" s="15" t="s">
        <v>314</v>
      </c>
      <c r="D3" s="17" t="s">
        <v>253</v>
      </c>
    </row>
    <row r="4" spans="2:4" ht="14.65" customHeight="1" x14ac:dyDescent="0.25">
      <c r="B4" s="15" t="s">
        <v>230</v>
      </c>
      <c r="C4" s="15" t="s">
        <v>315</v>
      </c>
      <c r="D4" s="17" t="s">
        <v>253</v>
      </c>
    </row>
    <row r="5" spans="2:4" ht="14.65" customHeight="1" x14ac:dyDescent="0.25">
      <c r="B5" s="15" t="s">
        <v>231</v>
      </c>
      <c r="C5" s="15" t="s">
        <v>316</v>
      </c>
      <c r="D5" s="17" t="s">
        <v>253</v>
      </c>
    </row>
    <row r="6" spans="2:4" ht="14.65" customHeight="1" x14ac:dyDescent="0.25">
      <c r="B6" s="15" t="s">
        <v>232</v>
      </c>
      <c r="C6" s="15" t="s">
        <v>317</v>
      </c>
      <c r="D6" s="17" t="s">
        <v>255</v>
      </c>
    </row>
    <row r="7" spans="2:4" ht="14.65" customHeight="1" x14ac:dyDescent="0.25">
      <c r="B7" s="15" t="s">
        <v>233</v>
      </c>
      <c r="C7" s="15" t="s">
        <v>318</v>
      </c>
      <c r="D7" s="17" t="s">
        <v>255</v>
      </c>
    </row>
    <row r="8" spans="2:4" ht="14.65" customHeight="1" x14ac:dyDescent="0.25">
      <c r="B8" s="15" t="s">
        <v>234</v>
      </c>
      <c r="C8" s="15" t="s">
        <v>319</v>
      </c>
      <c r="D8" s="17" t="s">
        <v>255</v>
      </c>
    </row>
    <row r="9" spans="2:4" ht="14.65" customHeight="1" x14ac:dyDescent="0.25">
      <c r="B9" s="20" t="s">
        <v>235</v>
      </c>
      <c r="C9" s="15" t="s">
        <v>320</v>
      </c>
      <c r="D9" s="17" t="s">
        <v>255</v>
      </c>
    </row>
    <row r="10" spans="2:4" ht="14.65" customHeight="1" x14ac:dyDescent="0.25">
      <c r="B10" s="20" t="s">
        <v>236</v>
      </c>
      <c r="C10" s="15" t="s">
        <v>321</v>
      </c>
      <c r="D10" s="17" t="s">
        <v>255</v>
      </c>
    </row>
    <row r="11" spans="2:4" ht="14.65" customHeight="1" x14ac:dyDescent="0.25">
      <c r="B11" s="20" t="s">
        <v>237</v>
      </c>
      <c r="C11" s="15" t="s">
        <v>322</v>
      </c>
      <c r="D11" s="17" t="s">
        <v>255</v>
      </c>
    </row>
    <row r="12" spans="2:4" ht="14.65" customHeight="1" x14ac:dyDescent="0.25">
      <c r="B12" s="20" t="s">
        <v>238</v>
      </c>
      <c r="C12" s="15" t="s">
        <v>323</v>
      </c>
      <c r="D12" s="17" t="s">
        <v>255</v>
      </c>
    </row>
    <row r="13" spans="2:4" ht="14.65" customHeight="1" x14ac:dyDescent="0.25">
      <c r="B13" s="20" t="s">
        <v>239</v>
      </c>
      <c r="C13" s="15" t="s">
        <v>324</v>
      </c>
      <c r="D13" s="17" t="s">
        <v>255</v>
      </c>
    </row>
    <row r="14" spans="2:4" ht="14.65" customHeight="1" x14ac:dyDescent="0.25">
      <c r="B14" s="20" t="s">
        <v>240</v>
      </c>
      <c r="C14" s="15" t="s">
        <v>325</v>
      </c>
      <c r="D14" s="17" t="s">
        <v>253</v>
      </c>
    </row>
    <row r="15" spans="2:4" ht="14.65" customHeight="1" x14ac:dyDescent="0.25">
      <c r="B15" s="20" t="s">
        <v>241</v>
      </c>
      <c r="C15" s="15" t="s">
        <v>326</v>
      </c>
      <c r="D15" s="17" t="s">
        <v>253</v>
      </c>
    </row>
    <row r="16" spans="2:4" ht="14.65" customHeight="1" x14ac:dyDescent="0.25">
      <c r="B16" s="20" t="s">
        <v>207</v>
      </c>
      <c r="C16" s="15" t="s">
        <v>327</v>
      </c>
      <c r="D16" s="17" t="s">
        <v>253</v>
      </c>
    </row>
    <row r="17" spans="2:4" ht="14.65" customHeight="1" x14ac:dyDescent="0.25">
      <c r="B17" s="20" t="s">
        <v>208</v>
      </c>
      <c r="C17" s="15" t="s">
        <v>328</v>
      </c>
      <c r="D17" s="17" t="s">
        <v>253</v>
      </c>
    </row>
    <row r="18" spans="2:4" ht="14.65" customHeight="1" x14ac:dyDescent="0.25">
      <c r="B18" s="20" t="s">
        <v>209</v>
      </c>
      <c r="C18" s="15" t="s">
        <v>329</v>
      </c>
      <c r="D18" s="17" t="s">
        <v>253</v>
      </c>
    </row>
    <row r="19" spans="2:4" ht="14.65" customHeight="1" x14ac:dyDescent="0.25">
      <c r="B19" s="20" t="s">
        <v>242</v>
      </c>
      <c r="C19" s="15" t="s">
        <v>330</v>
      </c>
      <c r="D19" s="17" t="s">
        <v>253</v>
      </c>
    </row>
    <row r="20" spans="2:4" ht="14.65" customHeight="1" x14ac:dyDescent="0.25">
      <c r="B20" s="20" t="s">
        <v>243</v>
      </c>
      <c r="C20" s="15" t="s">
        <v>331</v>
      </c>
      <c r="D20" s="17" t="s">
        <v>253</v>
      </c>
    </row>
    <row r="21" spans="2:4" ht="14.65" customHeight="1" x14ac:dyDescent="0.25">
      <c r="B21" s="20" t="s">
        <v>244</v>
      </c>
      <c r="C21" s="15" t="s">
        <v>332</v>
      </c>
      <c r="D21" s="16" t="s">
        <v>250</v>
      </c>
    </row>
    <row r="22" spans="2:4" ht="15" x14ac:dyDescent="0.25">
      <c r="B22" s="20" t="s">
        <v>310</v>
      </c>
      <c r="C22" s="15" t="s">
        <v>333</v>
      </c>
      <c r="D22" s="16" t="s">
        <v>250</v>
      </c>
    </row>
    <row r="23" spans="2:4" ht="15" x14ac:dyDescent="0.25">
      <c r="B23" s="20" t="s">
        <v>210</v>
      </c>
      <c r="C23" s="15" t="s">
        <v>334</v>
      </c>
      <c r="D23" s="17" t="s">
        <v>257</v>
      </c>
    </row>
    <row r="24" spans="2:4" ht="15" x14ac:dyDescent="0.25">
      <c r="B24" s="20" t="s">
        <v>245</v>
      </c>
      <c r="C24" s="15" t="s">
        <v>335</v>
      </c>
      <c r="D24" s="17" t="s">
        <v>257</v>
      </c>
    </row>
    <row r="25" spans="2:4" ht="15" x14ac:dyDescent="0.25">
      <c r="B25" s="20" t="s">
        <v>246</v>
      </c>
      <c r="C25" s="15" t="s">
        <v>336</v>
      </c>
      <c r="D25" s="17" t="s">
        <v>260</v>
      </c>
    </row>
    <row r="26" spans="2:4" ht="15" x14ac:dyDescent="0.25">
      <c r="B26" s="20" t="s">
        <v>247</v>
      </c>
      <c r="C26" s="15" t="s">
        <v>337</v>
      </c>
      <c r="D26" s="17" t="s">
        <v>260</v>
      </c>
    </row>
    <row r="27" spans="2:4" ht="15" x14ac:dyDescent="0.25">
      <c r="B27" s="20" t="s">
        <v>248</v>
      </c>
      <c r="C27" s="15" t="s">
        <v>338</v>
      </c>
      <c r="D27" s="17" t="s">
        <v>260</v>
      </c>
    </row>
    <row r="28" spans="2:4" ht="15" x14ac:dyDescent="0.25">
      <c r="B28" s="15" t="s">
        <v>229</v>
      </c>
      <c r="C28" s="15" t="s">
        <v>339</v>
      </c>
      <c r="D28" s="17" t="s">
        <v>254</v>
      </c>
    </row>
    <row r="29" spans="2:4" ht="15" x14ac:dyDescent="0.25">
      <c r="B29" s="15" t="s">
        <v>230</v>
      </c>
      <c r="C29" s="15" t="s">
        <v>340</v>
      </c>
      <c r="D29" s="17" t="s">
        <v>254</v>
      </c>
    </row>
    <row r="30" spans="2:4" ht="15" x14ac:dyDescent="0.25">
      <c r="B30" s="15" t="s">
        <v>231</v>
      </c>
      <c r="C30" s="15" t="s">
        <v>341</v>
      </c>
      <c r="D30" s="17" t="s">
        <v>254</v>
      </c>
    </row>
    <row r="31" spans="2:4" ht="15" x14ac:dyDescent="0.25">
      <c r="B31" s="15" t="s">
        <v>232</v>
      </c>
      <c r="C31" s="15" t="s">
        <v>342</v>
      </c>
      <c r="D31" s="17" t="s">
        <v>256</v>
      </c>
    </row>
    <row r="32" spans="2:4" ht="15" x14ac:dyDescent="0.25">
      <c r="B32" s="15" t="s">
        <v>233</v>
      </c>
      <c r="C32" s="15" t="s">
        <v>343</v>
      </c>
      <c r="D32" s="17" t="s">
        <v>256</v>
      </c>
    </row>
    <row r="33" spans="2:4" ht="15" x14ac:dyDescent="0.25">
      <c r="B33" s="15" t="s">
        <v>234</v>
      </c>
      <c r="C33" s="15" t="s">
        <v>344</v>
      </c>
      <c r="D33" s="17" t="s">
        <v>256</v>
      </c>
    </row>
    <row r="34" spans="2:4" ht="15" x14ac:dyDescent="0.25">
      <c r="B34" s="20" t="s">
        <v>235</v>
      </c>
      <c r="C34" s="15" t="s">
        <v>345</v>
      </c>
      <c r="D34" s="17" t="s">
        <v>256</v>
      </c>
    </row>
    <row r="35" spans="2:4" ht="15" x14ac:dyDescent="0.25">
      <c r="B35" s="20" t="s">
        <v>236</v>
      </c>
      <c r="C35" s="15" t="s">
        <v>346</v>
      </c>
      <c r="D35" s="17" t="s">
        <v>256</v>
      </c>
    </row>
    <row r="36" spans="2:4" ht="15" x14ac:dyDescent="0.25">
      <c r="B36" s="15" t="s">
        <v>237</v>
      </c>
      <c r="C36" s="15" t="s">
        <v>347</v>
      </c>
      <c r="D36" s="17" t="s">
        <v>256</v>
      </c>
    </row>
    <row r="37" spans="2:4" ht="15" x14ac:dyDescent="0.25">
      <c r="B37" s="15" t="s">
        <v>238</v>
      </c>
      <c r="C37" s="15" t="s">
        <v>348</v>
      </c>
      <c r="D37" s="17" t="s">
        <v>256</v>
      </c>
    </row>
    <row r="38" spans="2:4" ht="15" x14ac:dyDescent="0.25">
      <c r="B38" s="15" t="s">
        <v>239</v>
      </c>
      <c r="C38" s="15" t="s">
        <v>349</v>
      </c>
      <c r="D38" s="17" t="s">
        <v>256</v>
      </c>
    </row>
    <row r="39" spans="2:4" ht="15" x14ac:dyDescent="0.25">
      <c r="B39" s="15" t="s">
        <v>240</v>
      </c>
      <c r="C39" s="15" t="s">
        <v>350</v>
      </c>
      <c r="D39" s="17" t="s">
        <v>254</v>
      </c>
    </row>
    <row r="40" spans="2:4" ht="15" x14ac:dyDescent="0.25">
      <c r="B40" s="15" t="s">
        <v>241</v>
      </c>
      <c r="C40" s="15" t="s">
        <v>351</v>
      </c>
      <c r="D40" s="17" t="s">
        <v>254</v>
      </c>
    </row>
    <row r="41" spans="2:4" ht="15" x14ac:dyDescent="0.25">
      <c r="B41" s="15" t="s">
        <v>207</v>
      </c>
      <c r="C41" s="15" t="s">
        <v>352</v>
      </c>
      <c r="D41" s="17" t="s">
        <v>254</v>
      </c>
    </row>
    <row r="42" spans="2:4" ht="15" x14ac:dyDescent="0.25">
      <c r="B42" s="15" t="s">
        <v>208</v>
      </c>
      <c r="C42" s="15" t="s">
        <v>353</v>
      </c>
      <c r="D42" s="17" t="s">
        <v>254</v>
      </c>
    </row>
    <row r="43" spans="2:4" ht="15" x14ac:dyDescent="0.25">
      <c r="B43" s="15" t="s">
        <v>209</v>
      </c>
      <c r="C43" s="15" t="s">
        <v>354</v>
      </c>
      <c r="D43" s="17" t="s">
        <v>254</v>
      </c>
    </row>
    <row r="44" spans="2:4" ht="15" x14ac:dyDescent="0.25">
      <c r="B44" s="15" t="s">
        <v>242</v>
      </c>
      <c r="C44" s="15" t="s">
        <v>355</v>
      </c>
      <c r="D44" s="17" t="s">
        <v>254</v>
      </c>
    </row>
    <row r="45" spans="2:4" ht="15" x14ac:dyDescent="0.25">
      <c r="B45" s="15" t="s">
        <v>243</v>
      </c>
      <c r="C45" s="15" t="s">
        <v>356</v>
      </c>
      <c r="D45" s="17" t="s">
        <v>254</v>
      </c>
    </row>
    <row r="46" spans="2:4" ht="15" x14ac:dyDescent="0.25">
      <c r="B46" s="15" t="s">
        <v>244</v>
      </c>
      <c r="C46" s="15" t="s">
        <v>357</v>
      </c>
      <c r="D46" s="16" t="s">
        <v>251</v>
      </c>
    </row>
    <row r="47" spans="2:4" ht="15" x14ac:dyDescent="0.25">
      <c r="B47" s="19" t="s">
        <v>310</v>
      </c>
      <c r="C47" s="15" t="s">
        <v>358</v>
      </c>
      <c r="D47" s="16" t="s">
        <v>251</v>
      </c>
    </row>
    <row r="48" spans="2:4" ht="15" x14ac:dyDescent="0.25">
      <c r="B48" s="15" t="s">
        <v>210</v>
      </c>
      <c r="C48" s="15" t="s">
        <v>359</v>
      </c>
      <c r="D48" s="17" t="s">
        <v>258</v>
      </c>
    </row>
    <row r="49" spans="2:4" ht="15" x14ac:dyDescent="0.25">
      <c r="B49" s="15" t="s">
        <v>245</v>
      </c>
      <c r="C49" s="15" t="s">
        <v>360</v>
      </c>
      <c r="D49" s="17" t="s">
        <v>258</v>
      </c>
    </row>
    <row r="50" spans="2:4" ht="15" x14ac:dyDescent="0.25">
      <c r="B50" s="15" t="s">
        <v>246</v>
      </c>
      <c r="C50" s="15" t="s">
        <v>361</v>
      </c>
      <c r="D50" s="18" t="s">
        <v>261</v>
      </c>
    </row>
    <row r="51" spans="2:4" ht="15" x14ac:dyDescent="0.25">
      <c r="B51" s="15" t="s">
        <v>247</v>
      </c>
      <c r="C51" s="15" t="s">
        <v>362</v>
      </c>
      <c r="D51" s="18" t="s">
        <v>261</v>
      </c>
    </row>
    <row r="52" spans="2:4" ht="15" x14ac:dyDescent="0.25">
      <c r="B52" s="15" t="s">
        <v>248</v>
      </c>
      <c r="C52" s="15" t="s">
        <v>363</v>
      </c>
      <c r="D52" s="18" t="s">
        <v>261</v>
      </c>
    </row>
    <row r="53" spans="2:4" ht="15" x14ac:dyDescent="0.25">
      <c r="B53" s="15" t="s">
        <v>229</v>
      </c>
      <c r="C53" s="15" t="s">
        <v>364</v>
      </c>
      <c r="D53" s="17" t="s">
        <v>228</v>
      </c>
    </row>
    <row r="54" spans="2:4" ht="15" x14ac:dyDescent="0.25">
      <c r="B54" s="15" t="s">
        <v>230</v>
      </c>
      <c r="C54" s="15" t="s">
        <v>365</v>
      </c>
      <c r="D54" s="17" t="s">
        <v>228</v>
      </c>
    </row>
    <row r="55" spans="2:4" ht="15" x14ac:dyDescent="0.25">
      <c r="B55" s="15" t="s">
        <v>231</v>
      </c>
      <c r="C55" s="15" t="s">
        <v>366</v>
      </c>
      <c r="D55" s="17" t="s">
        <v>228</v>
      </c>
    </row>
    <row r="56" spans="2:4" ht="15" x14ac:dyDescent="0.25">
      <c r="B56" s="15" t="s">
        <v>232</v>
      </c>
      <c r="C56" s="15" t="s">
        <v>367</v>
      </c>
      <c r="D56" s="17" t="s">
        <v>228</v>
      </c>
    </row>
    <row r="57" spans="2:4" ht="15" x14ac:dyDescent="0.25">
      <c r="B57" s="15" t="s">
        <v>233</v>
      </c>
      <c r="C57" s="15" t="s">
        <v>368</v>
      </c>
      <c r="D57" s="17" t="s">
        <v>228</v>
      </c>
    </row>
    <row r="58" spans="2:4" ht="15" x14ac:dyDescent="0.25">
      <c r="B58" s="15" t="s">
        <v>234</v>
      </c>
      <c r="C58" s="15" t="s">
        <v>369</v>
      </c>
      <c r="D58" s="17" t="s">
        <v>228</v>
      </c>
    </row>
    <row r="59" spans="2:4" ht="15" x14ac:dyDescent="0.25">
      <c r="B59" s="20" t="s">
        <v>235</v>
      </c>
      <c r="C59" s="15" t="s">
        <v>370</v>
      </c>
      <c r="D59" s="17" t="s">
        <v>228</v>
      </c>
    </row>
    <row r="60" spans="2:4" ht="15" x14ac:dyDescent="0.25">
      <c r="B60" s="15" t="s">
        <v>236</v>
      </c>
      <c r="C60" s="15" t="s">
        <v>371</v>
      </c>
      <c r="D60" s="17" t="s">
        <v>228</v>
      </c>
    </row>
    <row r="61" spans="2:4" ht="15" x14ac:dyDescent="0.25">
      <c r="B61" s="15" t="s">
        <v>237</v>
      </c>
      <c r="C61" s="15" t="s">
        <v>372</v>
      </c>
      <c r="D61" s="17" t="s">
        <v>228</v>
      </c>
    </row>
    <row r="62" spans="2:4" ht="15" x14ac:dyDescent="0.25">
      <c r="B62" s="15" t="s">
        <v>238</v>
      </c>
      <c r="C62" s="15" t="s">
        <v>373</v>
      </c>
      <c r="D62" s="17" t="s">
        <v>228</v>
      </c>
    </row>
    <row r="63" spans="2:4" ht="15" x14ac:dyDescent="0.25">
      <c r="B63" s="15" t="s">
        <v>239</v>
      </c>
      <c r="C63" s="15" t="s">
        <v>374</v>
      </c>
      <c r="D63" s="17" t="s">
        <v>228</v>
      </c>
    </row>
    <row r="64" spans="2:4" ht="15" x14ac:dyDescent="0.25">
      <c r="B64" s="15" t="s">
        <v>240</v>
      </c>
      <c r="C64" s="15" t="s">
        <v>375</v>
      </c>
      <c r="D64" s="18" t="s">
        <v>228</v>
      </c>
    </row>
    <row r="65" spans="2:4" ht="15" x14ac:dyDescent="0.25">
      <c r="B65" s="15" t="s">
        <v>241</v>
      </c>
      <c r="C65" s="15" t="s">
        <v>376</v>
      </c>
      <c r="D65" s="18" t="s">
        <v>228</v>
      </c>
    </row>
    <row r="66" spans="2:4" ht="15" x14ac:dyDescent="0.25">
      <c r="B66" s="15" t="s">
        <v>207</v>
      </c>
      <c r="C66" s="15" t="s">
        <v>377</v>
      </c>
      <c r="D66" s="18" t="s">
        <v>228</v>
      </c>
    </row>
    <row r="67" spans="2:4" ht="15" x14ac:dyDescent="0.25">
      <c r="B67" s="15" t="s">
        <v>208</v>
      </c>
      <c r="C67" s="15" t="s">
        <v>378</v>
      </c>
      <c r="D67" s="18" t="s">
        <v>228</v>
      </c>
    </row>
    <row r="68" spans="2:4" ht="15" x14ac:dyDescent="0.25">
      <c r="B68" s="15" t="s">
        <v>209</v>
      </c>
      <c r="C68" s="15" t="s">
        <v>379</v>
      </c>
      <c r="D68" s="18" t="s">
        <v>228</v>
      </c>
    </row>
    <row r="69" spans="2:4" ht="15" x14ac:dyDescent="0.25">
      <c r="B69" s="15" t="s">
        <v>242</v>
      </c>
      <c r="C69" s="15" t="s">
        <v>380</v>
      </c>
      <c r="D69" s="18" t="s">
        <v>228</v>
      </c>
    </row>
    <row r="70" spans="2:4" ht="15" x14ac:dyDescent="0.25">
      <c r="B70" s="15" t="s">
        <v>243</v>
      </c>
      <c r="C70" s="15" t="s">
        <v>381</v>
      </c>
      <c r="D70" s="18" t="s">
        <v>228</v>
      </c>
    </row>
    <row r="71" spans="2:4" ht="15" x14ac:dyDescent="0.25">
      <c r="B71" s="15" t="s">
        <v>244</v>
      </c>
      <c r="C71" s="15" t="s">
        <v>382</v>
      </c>
      <c r="D71" s="16" t="s">
        <v>252</v>
      </c>
    </row>
    <row r="72" spans="2:4" ht="15" x14ac:dyDescent="0.25">
      <c r="B72" s="19" t="s">
        <v>310</v>
      </c>
      <c r="C72" s="15" t="s">
        <v>383</v>
      </c>
      <c r="D72" s="16" t="s">
        <v>252</v>
      </c>
    </row>
    <row r="73" spans="2:4" ht="15" x14ac:dyDescent="0.25">
      <c r="B73" s="15" t="s">
        <v>210</v>
      </c>
      <c r="C73" s="15" t="s">
        <v>384</v>
      </c>
      <c r="D73" s="17" t="s">
        <v>259</v>
      </c>
    </row>
    <row r="74" spans="2:4" ht="15" x14ac:dyDescent="0.25">
      <c r="B74" s="15" t="s">
        <v>245</v>
      </c>
      <c r="C74" s="15" t="s">
        <v>385</v>
      </c>
      <c r="D74" s="17" t="s">
        <v>259</v>
      </c>
    </row>
    <row r="75" spans="2:4" ht="15" x14ac:dyDescent="0.25">
      <c r="B75" s="15" t="s">
        <v>246</v>
      </c>
      <c r="C75" s="15" t="s">
        <v>386</v>
      </c>
      <c r="D75" s="18" t="s">
        <v>262</v>
      </c>
    </row>
    <row r="76" spans="2:4" ht="15" x14ac:dyDescent="0.25">
      <c r="B76" s="15" t="s">
        <v>247</v>
      </c>
      <c r="C76" s="15" t="s">
        <v>387</v>
      </c>
      <c r="D76" s="18" t="s">
        <v>262</v>
      </c>
    </row>
    <row r="77" spans="2:4" ht="15" x14ac:dyDescent="0.25">
      <c r="B77" s="15" t="s">
        <v>248</v>
      </c>
      <c r="C77" s="15" t="s">
        <v>388</v>
      </c>
      <c r="D77" s="18" t="s">
        <v>262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pageSetUpPr fitToPage="1"/>
  </sheetPr>
  <dimension ref="A1:F50"/>
  <sheetViews>
    <sheetView workbookViewId="0">
      <selection activeCell="B49" sqref="B49"/>
    </sheetView>
  </sheetViews>
  <sheetFormatPr defaultColWidth="9.140625" defaultRowHeight="14.65" customHeight="1" x14ac:dyDescent="0.25"/>
  <cols>
    <col min="1" max="1" width="35.7109375" style="13" bestFit="1" customWidth="1"/>
    <col min="2" max="2" width="41" style="13" bestFit="1" customWidth="1"/>
    <col min="3" max="3" width="25.7109375" style="13" customWidth="1"/>
    <col min="4" max="16384" width="9.140625" style="13"/>
  </cols>
  <sheetData>
    <row r="1" spans="1:6" ht="15" x14ac:dyDescent="0.25">
      <c r="D1" s="177"/>
    </row>
    <row r="2" spans="1:6" ht="15" x14ac:dyDescent="0.25">
      <c r="D2" s="177"/>
    </row>
    <row r="3" spans="1:6" ht="15" x14ac:dyDescent="0.25">
      <c r="D3" s="177"/>
    </row>
    <row r="4" spans="1:6" ht="15.75" x14ac:dyDescent="0.25">
      <c r="A4" s="178"/>
      <c r="D4" s="177"/>
    </row>
    <row r="5" spans="1:6" ht="15" x14ac:dyDescent="0.25">
      <c r="D5" s="177"/>
    </row>
    <row r="6" spans="1:6" ht="48" x14ac:dyDescent="0.3">
      <c r="A6" s="179" t="s">
        <v>608</v>
      </c>
      <c r="B6" s="180"/>
      <c r="C6" s="179" t="s">
        <v>609</v>
      </c>
      <c r="D6" s="233"/>
      <c r="E6" s="234"/>
      <c r="F6" s="234"/>
    </row>
    <row r="7" spans="1:6" ht="18.75" x14ac:dyDescent="0.3">
      <c r="A7" s="179"/>
      <c r="B7" s="181"/>
      <c r="C7" s="181"/>
      <c r="D7" s="235"/>
      <c r="E7" s="236"/>
      <c r="F7" s="236"/>
    </row>
    <row r="8" spans="1:6" ht="15.75" x14ac:dyDescent="0.25">
      <c r="A8" s="163" t="s">
        <v>610</v>
      </c>
      <c r="B8" s="182"/>
      <c r="D8" s="177"/>
    </row>
    <row r="9" spans="1:6" ht="15.75" x14ac:dyDescent="0.25">
      <c r="A9" s="163" t="s">
        <v>611</v>
      </c>
      <c r="B9" s="183"/>
      <c r="D9" s="177"/>
    </row>
    <row r="10" spans="1:6" ht="15.75" x14ac:dyDescent="0.25">
      <c r="A10" s="163" t="s">
        <v>612</v>
      </c>
      <c r="B10" s="183"/>
      <c r="D10" s="177" t="s">
        <v>225</v>
      </c>
    </row>
    <row r="11" spans="1:6" ht="15.75" x14ac:dyDescent="0.25">
      <c r="A11" s="163" t="s">
        <v>613</v>
      </c>
      <c r="B11" s="184"/>
      <c r="D11" s="177"/>
    </row>
    <row r="12" spans="1:6" ht="15.75" x14ac:dyDescent="0.25">
      <c r="A12" s="163" t="s">
        <v>614</v>
      </c>
      <c r="B12" s="183"/>
      <c r="D12" s="177"/>
    </row>
    <row r="13" spans="1:6" ht="15.75" x14ac:dyDescent="0.25">
      <c r="A13" s="163" t="s">
        <v>615</v>
      </c>
      <c r="B13" s="183"/>
      <c r="D13" s="177"/>
    </row>
    <row r="14" spans="1:6" ht="15.75" x14ac:dyDescent="0.25">
      <c r="A14" s="163" t="s">
        <v>176</v>
      </c>
      <c r="B14" s="185" t="s">
        <v>616</v>
      </c>
      <c r="D14" s="177"/>
    </row>
    <row r="15" spans="1:6" ht="15.75" x14ac:dyDescent="0.25">
      <c r="A15" s="163" t="s">
        <v>154</v>
      </c>
      <c r="B15" s="185" t="s">
        <v>617</v>
      </c>
      <c r="D15" s="177"/>
    </row>
    <row r="16" spans="1:6" ht="15.75" x14ac:dyDescent="0.25">
      <c r="A16" s="156" t="s">
        <v>618</v>
      </c>
      <c r="B16" s="185" t="s">
        <v>619</v>
      </c>
      <c r="D16" s="177"/>
    </row>
    <row r="17" spans="1:6" ht="15.75" x14ac:dyDescent="0.25">
      <c r="A17" s="186" t="s">
        <v>620</v>
      </c>
      <c r="B17" s="187"/>
      <c r="D17" s="177"/>
    </row>
    <row r="18" spans="1:6" ht="15" x14ac:dyDescent="0.25">
      <c r="D18" s="177"/>
    </row>
    <row r="19" spans="1:6" ht="15.75" x14ac:dyDescent="0.25">
      <c r="A19" s="155" t="s">
        <v>621</v>
      </c>
      <c r="B19" s="156"/>
      <c r="D19" s="177"/>
    </row>
    <row r="20" spans="1:6" ht="15" x14ac:dyDescent="0.25">
      <c r="A20" s="237" t="s">
        <v>622</v>
      </c>
      <c r="B20" s="237"/>
      <c r="D20" s="177"/>
    </row>
    <row r="21" spans="1:6" ht="30.75" customHeight="1" x14ac:dyDescent="0.25">
      <c r="A21" s="237"/>
      <c r="B21" s="237"/>
      <c r="D21" s="177"/>
    </row>
    <row r="22" spans="1:6" ht="15" x14ac:dyDescent="0.25">
      <c r="A22" s="238"/>
      <c r="B22" s="239"/>
      <c r="D22" s="177"/>
    </row>
    <row r="23" spans="1:6" ht="15" x14ac:dyDescent="0.25">
      <c r="A23" s="240"/>
      <c r="B23" s="240"/>
      <c r="D23" s="177"/>
      <c r="F23" s="10"/>
    </row>
    <row r="24" spans="1:6" ht="15.75" x14ac:dyDescent="0.25">
      <c r="A24" s="168" t="s">
        <v>601</v>
      </c>
      <c r="B24" s="168"/>
      <c r="D24" s="177"/>
    </row>
    <row r="25" spans="1:6" ht="15.75" x14ac:dyDescent="0.25">
      <c r="A25" s="169" t="s">
        <v>603</v>
      </c>
      <c r="B25" s="170"/>
      <c r="D25" s="177"/>
    </row>
    <row r="26" spans="1:6" ht="15.75" x14ac:dyDescent="0.25">
      <c r="A26" s="171" t="s">
        <v>604</v>
      </c>
      <c r="B26" s="170"/>
      <c r="D26" s="177"/>
    </row>
    <row r="27" spans="1:6" ht="15.75" x14ac:dyDescent="0.25">
      <c r="A27" s="172" t="s">
        <v>602</v>
      </c>
      <c r="B27" s="189"/>
      <c r="D27" s="177"/>
    </row>
    <row r="28" spans="1:6" ht="15.75" x14ac:dyDescent="0.25">
      <c r="A28" s="172" t="s">
        <v>605</v>
      </c>
      <c r="B28" s="170"/>
      <c r="D28" s="177"/>
    </row>
    <row r="29" spans="1:6" ht="15.75" x14ac:dyDescent="0.25">
      <c r="A29" s="172" t="s">
        <v>606</v>
      </c>
      <c r="B29" s="173"/>
      <c r="D29" s="177"/>
    </row>
    <row r="30" spans="1:6" ht="15" x14ac:dyDescent="0.25">
      <c r="D30" s="177"/>
    </row>
    <row r="31" spans="1:6" ht="15.75" x14ac:dyDescent="0.25">
      <c r="A31" s="175" t="s">
        <v>627</v>
      </c>
      <c r="D31" s="177"/>
    </row>
    <row r="32" spans="1:6" ht="15" x14ac:dyDescent="0.25">
      <c r="A32" s="64"/>
      <c r="D32" s="177"/>
    </row>
    <row r="33" spans="1:4" ht="15.75" x14ac:dyDescent="0.25">
      <c r="A33" s="173"/>
      <c r="B33" s="190"/>
      <c r="D33" s="177"/>
    </row>
    <row r="34" spans="1:4" ht="15.75" x14ac:dyDescent="0.25">
      <c r="A34" s="176" t="s">
        <v>607</v>
      </c>
      <c r="D34" s="177"/>
    </row>
    <row r="35" spans="1:4" ht="15.75" x14ac:dyDescent="0.25">
      <c r="A35" s="176" t="s">
        <v>603</v>
      </c>
      <c r="B35" s="190"/>
      <c r="C35" s="13" t="s">
        <v>225</v>
      </c>
      <c r="D35" s="177"/>
    </row>
    <row r="36" spans="1:4" ht="14.65" customHeight="1" x14ac:dyDescent="0.25">
      <c r="A36" s="176" t="s">
        <v>604</v>
      </c>
      <c r="B36" s="191"/>
    </row>
    <row r="37" spans="1:4" ht="14.65" customHeight="1" x14ac:dyDescent="0.25">
      <c r="A37" s="176" t="s">
        <v>602</v>
      </c>
      <c r="B37" s="191"/>
    </row>
    <row r="38" spans="1:4" ht="14.65" customHeight="1" x14ac:dyDescent="0.25">
      <c r="A38" s="172" t="s">
        <v>605</v>
      </c>
      <c r="B38" s="170"/>
    </row>
    <row r="39" spans="1:4" ht="14.65" customHeight="1" x14ac:dyDescent="0.25">
      <c r="A39" s="172" t="s">
        <v>606</v>
      </c>
      <c r="B39" s="173"/>
    </row>
    <row r="42" spans="1:4" ht="14.65" customHeight="1" x14ac:dyDescent="0.25">
      <c r="A42" s="175" t="s">
        <v>628</v>
      </c>
    </row>
    <row r="43" spans="1:4" ht="14.65" customHeight="1" x14ac:dyDescent="0.25">
      <c r="A43" s="64"/>
    </row>
    <row r="44" spans="1:4" ht="14.65" customHeight="1" x14ac:dyDescent="0.25">
      <c r="A44" s="173"/>
      <c r="B44" s="190"/>
    </row>
    <row r="45" spans="1:4" ht="14.65" customHeight="1" x14ac:dyDescent="0.25">
      <c r="A45" s="176" t="s">
        <v>607</v>
      </c>
    </row>
    <row r="46" spans="1:4" ht="14.65" customHeight="1" x14ac:dyDescent="0.25">
      <c r="A46" s="176" t="s">
        <v>603</v>
      </c>
      <c r="B46" s="190"/>
    </row>
    <row r="47" spans="1:4" ht="14.65" customHeight="1" x14ac:dyDescent="0.25">
      <c r="A47" s="176" t="s">
        <v>604</v>
      </c>
      <c r="B47" s="191"/>
    </row>
    <row r="48" spans="1:4" ht="14.65" customHeight="1" x14ac:dyDescent="0.25">
      <c r="A48" s="176" t="s">
        <v>602</v>
      </c>
      <c r="B48" s="191"/>
    </row>
    <row r="49" spans="1:2" ht="14.65" customHeight="1" x14ac:dyDescent="0.25">
      <c r="A49" s="172" t="s">
        <v>605</v>
      </c>
      <c r="B49" s="170"/>
    </row>
    <row r="50" spans="1:2" ht="14.65" customHeight="1" x14ac:dyDescent="0.25">
      <c r="A50" s="172" t="s">
        <v>606</v>
      </c>
      <c r="B50" s="173"/>
    </row>
  </sheetData>
  <sheetProtection algorithmName="SHA-512" hashValue="67RK363VRClFYb3jIdkmiiVl4JDAnirkg6G5FifhFOIKIl9a5YOvX6QXRzOq4GjgAoln+BiBezsCBcEfH/e4aw==" saltValue="raEHa84Aq/iY/Tz0Tu1Qew==" spinCount="100000" sheet="1" objects="1" scenarios="1"/>
  <mergeCells count="4">
    <mergeCell ref="D6:F6"/>
    <mergeCell ref="D7:F7"/>
    <mergeCell ref="A20:B21"/>
    <mergeCell ref="A22:B23"/>
  </mergeCells>
  <pageMargins left="0.7" right="0.7" top="0.75" bottom="0.75" header="0.3" footer="0.3"/>
  <pageSetup scale="8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1"/>
  <sheetViews>
    <sheetView workbookViewId="0">
      <pane ySplit="3" topLeftCell="A4" activePane="bottomLeft" state="frozen"/>
      <selection activeCell="C17" sqref="C17:C18"/>
      <selection pane="bottomLeft" activeCell="C27" sqref="C27"/>
    </sheetView>
  </sheetViews>
  <sheetFormatPr defaultColWidth="8.7109375" defaultRowHeight="14.65" customHeight="1" x14ac:dyDescent="0.25"/>
  <cols>
    <col min="1" max="1" width="71.28515625" customWidth="1"/>
    <col min="2" max="2" width="12.7109375" customWidth="1"/>
    <col min="3" max="3" width="13.7109375" customWidth="1"/>
    <col min="4" max="4" width="26.5703125" bestFit="1" customWidth="1"/>
    <col min="5" max="5" width="30.7109375" customWidth="1"/>
  </cols>
  <sheetData>
    <row r="1" spans="1:5" ht="15" x14ac:dyDescent="0.25">
      <c r="A1" s="9" t="s">
        <v>169</v>
      </c>
      <c r="B1" s="6"/>
      <c r="C1" s="7"/>
      <c r="D1" s="8"/>
    </row>
    <row r="2" spans="1:5" ht="15.75" thickBot="1" x14ac:dyDescent="0.3">
      <c r="A2" s="9" t="s">
        <v>171</v>
      </c>
      <c r="B2" s="6"/>
      <c r="C2" s="7"/>
      <c r="D2" s="8"/>
    </row>
    <row r="3" spans="1:5" ht="16.5" thickTop="1" thickBot="1" x14ac:dyDescent="0.3">
      <c r="A3" s="4" t="s">
        <v>153</v>
      </c>
      <c r="B3" s="3" t="s">
        <v>158</v>
      </c>
      <c r="C3" s="1" t="s">
        <v>0</v>
      </c>
      <c r="D3" s="126" t="s">
        <v>540</v>
      </c>
      <c r="E3" s="123" t="s">
        <v>541</v>
      </c>
    </row>
    <row r="4" spans="1:5" s="13" customFormat="1" ht="15" x14ac:dyDescent="0.25">
      <c r="A4" s="5" t="s">
        <v>105</v>
      </c>
      <c r="B4" s="23" t="s">
        <v>161</v>
      </c>
      <c r="C4" s="2" t="s">
        <v>542</v>
      </c>
      <c r="D4" s="116">
        <v>10.4</v>
      </c>
      <c r="E4" s="116">
        <v>13.02</v>
      </c>
    </row>
    <row r="5" spans="1:5" s="13" customFormat="1" ht="15" x14ac:dyDescent="0.25">
      <c r="A5" s="5" t="s">
        <v>569</v>
      </c>
      <c r="B5" s="23" t="s">
        <v>161</v>
      </c>
      <c r="C5" s="2"/>
      <c r="D5" s="116">
        <v>10.4</v>
      </c>
      <c r="E5" s="116">
        <v>13.02</v>
      </c>
    </row>
    <row r="6" spans="1:5" s="13" customFormat="1" ht="15" x14ac:dyDescent="0.25">
      <c r="A6" s="5" t="s">
        <v>106</v>
      </c>
      <c r="B6" s="23" t="s">
        <v>161</v>
      </c>
      <c r="C6" s="2" t="s">
        <v>543</v>
      </c>
      <c r="D6" s="116">
        <v>15.93</v>
      </c>
      <c r="E6" s="116">
        <v>20.49</v>
      </c>
    </row>
    <row r="7" spans="1:5" s="13" customFormat="1" ht="15" x14ac:dyDescent="0.25">
      <c r="A7" s="5" t="s">
        <v>570</v>
      </c>
      <c r="B7" s="23" t="s">
        <v>161</v>
      </c>
      <c r="C7" s="2"/>
      <c r="D7" s="116">
        <v>15.93</v>
      </c>
      <c r="E7" s="116">
        <v>20.49</v>
      </c>
    </row>
    <row r="8" spans="1:5" ht="15" x14ac:dyDescent="0.25">
      <c r="A8" s="5" t="s">
        <v>135</v>
      </c>
      <c r="B8" s="90" t="s">
        <v>161</v>
      </c>
      <c r="C8" s="2" t="s">
        <v>58</v>
      </c>
      <c r="D8" s="116">
        <v>8.65</v>
      </c>
      <c r="E8" s="116">
        <v>11.12</v>
      </c>
    </row>
    <row r="9" spans="1:5" ht="15" x14ac:dyDescent="0.25">
      <c r="A9" s="5" t="s">
        <v>136</v>
      </c>
      <c r="B9" s="90" t="s">
        <v>161</v>
      </c>
      <c r="C9" s="2" t="s">
        <v>59</v>
      </c>
      <c r="D9" s="116">
        <v>8.65</v>
      </c>
      <c r="E9" s="116">
        <v>11.12</v>
      </c>
    </row>
    <row r="10" spans="1:5" ht="15" x14ac:dyDescent="0.25">
      <c r="A10" s="5" t="s">
        <v>137</v>
      </c>
      <c r="B10" s="90" t="s">
        <v>161</v>
      </c>
      <c r="C10" s="2" t="s">
        <v>60</v>
      </c>
      <c r="D10" s="116">
        <v>8.65</v>
      </c>
      <c r="E10" s="116">
        <v>11.12</v>
      </c>
    </row>
    <row r="11" spans="1:5" s="13" customFormat="1" ht="15" x14ac:dyDescent="0.25">
      <c r="A11" s="5" t="s">
        <v>571</v>
      </c>
      <c r="B11" s="90" t="s">
        <v>161</v>
      </c>
      <c r="C11" s="2"/>
      <c r="D11" s="116">
        <v>8.65</v>
      </c>
      <c r="E11" s="116">
        <v>11.12</v>
      </c>
    </row>
    <row r="12" spans="1:5" s="13" customFormat="1" ht="15" x14ac:dyDescent="0.25">
      <c r="A12" s="5" t="s">
        <v>532</v>
      </c>
      <c r="B12" s="90" t="s">
        <v>161</v>
      </c>
      <c r="C12" s="2" t="s">
        <v>61</v>
      </c>
      <c r="D12" s="116">
        <v>11.51</v>
      </c>
      <c r="E12" s="116">
        <v>14.42</v>
      </c>
    </row>
    <row r="13" spans="1:5" s="13" customFormat="1" ht="15" x14ac:dyDescent="0.25">
      <c r="A13" s="5" t="s">
        <v>533</v>
      </c>
      <c r="B13" s="90" t="s">
        <v>161</v>
      </c>
      <c r="C13" s="2" t="s">
        <v>62</v>
      </c>
      <c r="D13" s="116">
        <v>11.51</v>
      </c>
      <c r="E13" s="116">
        <v>14.42</v>
      </c>
    </row>
    <row r="14" spans="1:5" s="13" customFormat="1" ht="15" x14ac:dyDescent="0.25">
      <c r="A14" s="5" t="s">
        <v>534</v>
      </c>
      <c r="B14" s="90" t="s">
        <v>161</v>
      </c>
      <c r="C14" s="63" t="s">
        <v>63</v>
      </c>
      <c r="D14" s="116">
        <v>11.51</v>
      </c>
      <c r="E14" s="116">
        <v>14.42</v>
      </c>
    </row>
    <row r="15" spans="1:5" s="13" customFormat="1" ht="15" x14ac:dyDescent="0.25">
      <c r="A15" s="5" t="s">
        <v>572</v>
      </c>
      <c r="B15" s="90" t="s">
        <v>161</v>
      </c>
      <c r="C15" s="63"/>
      <c r="D15" s="116">
        <v>11.51</v>
      </c>
      <c r="E15" s="116">
        <v>14.42</v>
      </c>
    </row>
    <row r="16" spans="1:5" s="13" customFormat="1" ht="15" x14ac:dyDescent="0.25">
      <c r="A16" s="84" t="s">
        <v>456</v>
      </c>
      <c r="B16" s="90" t="s">
        <v>163</v>
      </c>
      <c r="C16" s="91" t="s">
        <v>464</v>
      </c>
      <c r="D16" s="118">
        <v>591.31133395552649</v>
      </c>
      <c r="E16" s="118">
        <v>760.54455733776763</v>
      </c>
    </row>
    <row r="17" spans="1:5" s="13" customFormat="1" ht="15" x14ac:dyDescent="0.25">
      <c r="A17" s="84" t="s">
        <v>573</v>
      </c>
      <c r="B17" s="90" t="s">
        <v>163</v>
      </c>
      <c r="C17" s="91"/>
      <c r="D17" s="118">
        <v>591.31133395552649</v>
      </c>
      <c r="E17" s="118">
        <v>760.54455733776763</v>
      </c>
    </row>
    <row r="18" spans="1:5" s="13" customFormat="1" ht="15" x14ac:dyDescent="0.25">
      <c r="A18" s="84" t="s">
        <v>457</v>
      </c>
      <c r="B18" s="90" t="s">
        <v>163</v>
      </c>
      <c r="C18" s="91" t="s">
        <v>464</v>
      </c>
      <c r="D18" s="118">
        <v>387.32058632602764</v>
      </c>
      <c r="E18" s="118">
        <v>498.17168547168194</v>
      </c>
    </row>
    <row r="19" spans="1:5" s="13" customFormat="1" ht="15" x14ac:dyDescent="0.25">
      <c r="A19" s="84" t="s">
        <v>574</v>
      </c>
      <c r="B19" s="90" t="s">
        <v>163</v>
      </c>
      <c r="C19" s="91"/>
      <c r="D19" s="118">
        <v>387.32058632602764</v>
      </c>
      <c r="E19" s="118">
        <v>498.17168547168194</v>
      </c>
    </row>
    <row r="20" spans="1:5" s="13" customFormat="1" ht="15" x14ac:dyDescent="0.25">
      <c r="A20" s="84" t="s">
        <v>458</v>
      </c>
      <c r="B20" s="90" t="s">
        <v>163</v>
      </c>
      <c r="C20" s="91" t="s">
        <v>464</v>
      </c>
      <c r="D20" s="118">
        <v>317.96373213199797</v>
      </c>
      <c r="E20" s="118">
        <v>408.96490903721292</v>
      </c>
    </row>
    <row r="21" spans="1:5" s="13" customFormat="1" ht="15" x14ac:dyDescent="0.25">
      <c r="A21" s="84" t="s">
        <v>575</v>
      </c>
      <c r="B21" s="90" t="s">
        <v>163</v>
      </c>
      <c r="C21" s="91"/>
      <c r="D21" s="118">
        <v>317.96373213199797</v>
      </c>
      <c r="E21" s="118">
        <v>408.96490903721292</v>
      </c>
    </row>
    <row r="22" spans="1:5" s="13" customFormat="1" ht="15" x14ac:dyDescent="0.25">
      <c r="A22" s="88" t="s">
        <v>459</v>
      </c>
      <c r="B22" s="143" t="s">
        <v>163</v>
      </c>
      <c r="C22" s="91" t="s">
        <v>464</v>
      </c>
      <c r="D22" s="118">
        <v>436.8018562228425</v>
      </c>
      <c r="E22" s="117">
        <v>561.81448808539631</v>
      </c>
    </row>
    <row r="23" spans="1:5" s="13" customFormat="1" ht="15" x14ac:dyDescent="0.25">
      <c r="A23" s="88" t="s">
        <v>576</v>
      </c>
      <c r="B23" s="143" t="s">
        <v>163</v>
      </c>
      <c r="C23" s="91"/>
      <c r="D23" s="118">
        <v>436.8018562228425</v>
      </c>
      <c r="E23" s="117">
        <v>561.81448808539631</v>
      </c>
    </row>
    <row r="24" spans="1:5" s="13" customFormat="1" ht="15" x14ac:dyDescent="0.25">
      <c r="A24" s="88" t="s">
        <v>460</v>
      </c>
      <c r="B24" s="143" t="s">
        <v>163</v>
      </c>
      <c r="C24" s="91" t="s">
        <v>464</v>
      </c>
      <c r="D24" s="119">
        <v>332.67324365239847</v>
      </c>
      <c r="E24" s="121">
        <v>427.88428075481841</v>
      </c>
    </row>
    <row r="25" spans="1:5" ht="15" x14ac:dyDescent="0.25">
      <c r="A25" s="88" t="s">
        <v>577</v>
      </c>
      <c r="B25" s="143" t="s">
        <v>163</v>
      </c>
      <c r="C25" s="91"/>
      <c r="D25" s="119">
        <v>332.67324365239847</v>
      </c>
      <c r="E25" s="121">
        <v>427.88428075481841</v>
      </c>
    </row>
    <row r="26" spans="1:5" ht="15" x14ac:dyDescent="0.25">
      <c r="A26" s="84" t="s">
        <v>461</v>
      </c>
      <c r="B26" s="90" t="s">
        <v>163</v>
      </c>
      <c r="C26" s="91" t="s">
        <v>464</v>
      </c>
      <c r="D26" s="118">
        <v>217.90753599206258</v>
      </c>
      <c r="E26" s="122">
        <v>280.2726431658615</v>
      </c>
    </row>
    <row r="27" spans="1:5" ht="15" x14ac:dyDescent="0.25">
      <c r="A27" s="84" t="s">
        <v>578</v>
      </c>
      <c r="B27" s="90" t="s">
        <v>163</v>
      </c>
      <c r="C27" s="91"/>
      <c r="D27" s="118">
        <v>217.90753599206258</v>
      </c>
      <c r="E27" s="122">
        <v>280.2726431658615</v>
      </c>
    </row>
    <row r="28" spans="1:5" ht="14.65" customHeight="1" x14ac:dyDescent="0.25">
      <c r="A28" s="84" t="s">
        <v>462</v>
      </c>
      <c r="B28" s="90" t="s">
        <v>163</v>
      </c>
      <c r="C28" s="91" t="s">
        <v>464</v>
      </c>
      <c r="D28" s="118">
        <v>178.88719538754833</v>
      </c>
      <c r="E28" s="122">
        <v>230.08468638561621</v>
      </c>
    </row>
    <row r="29" spans="1:5" ht="14.65" customHeight="1" x14ac:dyDescent="0.25">
      <c r="A29" s="84" t="s">
        <v>579</v>
      </c>
      <c r="B29" s="90" t="s">
        <v>163</v>
      </c>
      <c r="C29" s="91"/>
      <c r="D29" s="118">
        <v>178.88719538754833</v>
      </c>
      <c r="E29" s="122">
        <v>230.08468638561621</v>
      </c>
    </row>
    <row r="30" spans="1:5" ht="14.65" customHeight="1" x14ac:dyDescent="0.25">
      <c r="A30" s="88" t="s">
        <v>463</v>
      </c>
      <c r="B30" s="83" t="s">
        <v>163</v>
      </c>
      <c r="C30" s="91" t="s">
        <v>464</v>
      </c>
      <c r="D30" s="118">
        <v>312.00132587345888</v>
      </c>
      <c r="E30" s="122">
        <v>401.29606291814019</v>
      </c>
    </row>
    <row r="31" spans="1:5" ht="14.65" customHeight="1" thickBot="1" x14ac:dyDescent="0.3">
      <c r="A31" s="88" t="s">
        <v>580</v>
      </c>
      <c r="B31" s="83" t="s">
        <v>163</v>
      </c>
      <c r="C31" s="63"/>
      <c r="D31" s="144">
        <v>312.00132587345888</v>
      </c>
      <c r="E31" s="122">
        <v>401.29606291814019</v>
      </c>
    </row>
  </sheetData>
  <pageMargins left="0.7" right="0.7" top="0.75" bottom="0.75" header="0.3" footer="0.3"/>
  <pageSetup orientation="portrait" r:id="rId1"/>
  <headerFooter>
    <oddHeader xml:space="preserve">&amp;C&amp;G
</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29"/>
  <sheetViews>
    <sheetView workbookViewId="0">
      <selection activeCell="C30" sqref="C30"/>
    </sheetView>
  </sheetViews>
  <sheetFormatPr defaultRowHeight="15" x14ac:dyDescent="0.25"/>
  <cols>
    <col min="1" max="1" width="62.140625" style="64" customWidth="1"/>
    <col min="2" max="2" width="12.7109375" style="64" customWidth="1"/>
  </cols>
  <sheetData>
    <row r="1" spans="1:3" x14ac:dyDescent="0.25">
      <c r="A1" s="97" t="s">
        <v>408</v>
      </c>
      <c r="B1" s="96" t="s">
        <v>177</v>
      </c>
      <c r="C1" s="120" t="s">
        <v>174</v>
      </c>
    </row>
    <row r="2" spans="1:3" x14ac:dyDescent="0.25">
      <c r="A2" s="5" t="s">
        <v>105</v>
      </c>
      <c r="B2" s="2" t="s">
        <v>542</v>
      </c>
      <c r="C2">
        <v>8.31</v>
      </c>
    </row>
    <row r="3" spans="1:3" x14ac:dyDescent="0.25">
      <c r="A3" s="5" t="s">
        <v>569</v>
      </c>
      <c r="B3" s="2"/>
      <c r="C3">
        <v>8.31</v>
      </c>
    </row>
    <row r="4" spans="1:3" x14ac:dyDescent="0.25">
      <c r="A4" s="5" t="s">
        <v>106</v>
      </c>
      <c r="B4" s="2" t="s">
        <v>543</v>
      </c>
      <c r="C4">
        <v>8.31</v>
      </c>
    </row>
    <row r="5" spans="1:3" s="13" customFormat="1" x14ac:dyDescent="0.25">
      <c r="A5" s="5" t="s">
        <v>570</v>
      </c>
      <c r="B5" s="2"/>
      <c r="C5" s="13">
        <v>11.07</v>
      </c>
    </row>
    <row r="6" spans="1:3" s="13" customFormat="1" x14ac:dyDescent="0.25">
      <c r="A6" s="5" t="s">
        <v>135</v>
      </c>
      <c r="B6" s="2" t="s">
        <v>58</v>
      </c>
      <c r="C6" s="13">
        <v>11.07</v>
      </c>
    </row>
    <row r="7" spans="1:3" s="13" customFormat="1" x14ac:dyDescent="0.25">
      <c r="A7" s="5" t="s">
        <v>136</v>
      </c>
      <c r="B7" s="2" t="s">
        <v>59</v>
      </c>
      <c r="C7" s="64">
        <v>11.07</v>
      </c>
    </row>
    <row r="8" spans="1:3" x14ac:dyDescent="0.25">
      <c r="A8" s="5" t="s">
        <v>137</v>
      </c>
      <c r="B8" s="2" t="s">
        <v>60</v>
      </c>
      <c r="C8" s="99">
        <v>591.31133395552649</v>
      </c>
    </row>
    <row r="9" spans="1:3" x14ac:dyDescent="0.25">
      <c r="A9" s="5" t="s">
        <v>571</v>
      </c>
      <c r="B9" s="2"/>
      <c r="C9" s="99">
        <v>387.32058632602764</v>
      </c>
    </row>
    <row r="10" spans="1:3" x14ac:dyDescent="0.25">
      <c r="A10" s="5" t="s">
        <v>532</v>
      </c>
      <c r="B10" s="2" t="s">
        <v>61</v>
      </c>
      <c r="C10" s="99">
        <v>317.96373213199797</v>
      </c>
    </row>
    <row r="11" spans="1:3" x14ac:dyDescent="0.25">
      <c r="A11" s="5" t="s">
        <v>533</v>
      </c>
      <c r="B11" s="2" t="s">
        <v>62</v>
      </c>
      <c r="C11" s="99">
        <v>436.8018562228425</v>
      </c>
    </row>
    <row r="12" spans="1:3" x14ac:dyDescent="0.25">
      <c r="A12" s="5" t="s">
        <v>534</v>
      </c>
      <c r="B12" s="63" t="s">
        <v>63</v>
      </c>
      <c r="C12" s="99">
        <v>332.67324365239847</v>
      </c>
    </row>
    <row r="13" spans="1:3" x14ac:dyDescent="0.25">
      <c r="A13" s="5" t="s">
        <v>572</v>
      </c>
      <c r="B13" s="63"/>
      <c r="C13" s="99">
        <v>217.90753599206258</v>
      </c>
    </row>
    <row r="14" spans="1:3" x14ac:dyDescent="0.25">
      <c r="A14" s="84" t="s">
        <v>456</v>
      </c>
      <c r="B14" s="91" t="s">
        <v>464</v>
      </c>
      <c r="C14" s="99">
        <v>178.88719538754833</v>
      </c>
    </row>
    <row r="15" spans="1:3" x14ac:dyDescent="0.25">
      <c r="A15" s="84" t="s">
        <v>573</v>
      </c>
      <c r="B15" s="91"/>
      <c r="C15" s="99">
        <v>312.00132587345888</v>
      </c>
    </row>
    <row r="16" spans="1:3" x14ac:dyDescent="0.25">
      <c r="A16" s="84" t="s">
        <v>457</v>
      </c>
      <c r="B16" s="91" t="s">
        <v>464</v>
      </c>
      <c r="C16" s="114">
        <v>41.59</v>
      </c>
    </row>
    <row r="17" spans="1:3" x14ac:dyDescent="0.25">
      <c r="A17" s="84" t="s">
        <v>574</v>
      </c>
      <c r="B17" s="91"/>
      <c r="C17" s="114">
        <v>63.74</v>
      </c>
    </row>
    <row r="18" spans="1:3" x14ac:dyDescent="0.25">
      <c r="A18" s="84" t="s">
        <v>458</v>
      </c>
      <c r="B18" s="91" t="s">
        <v>464</v>
      </c>
    </row>
    <row r="19" spans="1:3" x14ac:dyDescent="0.25">
      <c r="A19" s="84" t="s">
        <v>575</v>
      </c>
      <c r="B19" s="91"/>
    </row>
    <row r="20" spans="1:3" x14ac:dyDescent="0.25">
      <c r="A20" s="88" t="s">
        <v>459</v>
      </c>
      <c r="B20" s="91" t="s">
        <v>464</v>
      </c>
    </row>
    <row r="21" spans="1:3" x14ac:dyDescent="0.25">
      <c r="A21" s="88" t="s">
        <v>576</v>
      </c>
      <c r="B21" s="91"/>
    </row>
    <row r="22" spans="1:3" x14ac:dyDescent="0.25">
      <c r="A22" s="88" t="s">
        <v>460</v>
      </c>
      <c r="B22" s="91" t="s">
        <v>464</v>
      </c>
    </row>
    <row r="23" spans="1:3" x14ac:dyDescent="0.25">
      <c r="A23" s="88" t="s">
        <v>577</v>
      </c>
      <c r="B23" s="91"/>
    </row>
    <row r="24" spans="1:3" x14ac:dyDescent="0.25">
      <c r="A24" s="84" t="s">
        <v>461</v>
      </c>
      <c r="B24" s="91" t="s">
        <v>464</v>
      </c>
    </row>
    <row r="25" spans="1:3" x14ac:dyDescent="0.25">
      <c r="A25" s="84" t="s">
        <v>578</v>
      </c>
      <c r="B25" s="91"/>
    </row>
    <row r="26" spans="1:3" x14ac:dyDescent="0.25">
      <c r="A26" s="84" t="s">
        <v>462</v>
      </c>
      <c r="B26" s="91" t="s">
        <v>464</v>
      </c>
    </row>
    <row r="27" spans="1:3" x14ac:dyDescent="0.25">
      <c r="A27" s="84" t="s">
        <v>579</v>
      </c>
      <c r="B27" s="91"/>
    </row>
    <row r="28" spans="1:3" x14ac:dyDescent="0.25">
      <c r="A28" s="88" t="s">
        <v>463</v>
      </c>
      <c r="B28" s="91" t="s">
        <v>464</v>
      </c>
    </row>
    <row r="29" spans="1:3" x14ac:dyDescent="0.25">
      <c r="A29" s="88" t="s">
        <v>580</v>
      </c>
      <c r="B29" s="63"/>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K48"/>
  <sheetViews>
    <sheetView workbookViewId="0">
      <selection activeCell="F6" sqref="F6"/>
    </sheetView>
  </sheetViews>
  <sheetFormatPr defaultRowHeight="14.65" customHeight="1" x14ac:dyDescent="0.25"/>
  <cols>
    <col min="2" max="2" width="19" bestFit="1" customWidth="1"/>
    <col min="3" max="3" width="12.42578125" bestFit="1" customWidth="1"/>
    <col min="4" max="4" width="0.85546875" customWidth="1"/>
    <col min="5" max="5" width="12.140625" bestFit="1" customWidth="1"/>
    <col min="6" max="6" width="1.7109375" customWidth="1"/>
    <col min="7" max="7" width="12.140625" bestFit="1" customWidth="1"/>
    <col min="8" max="8" width="1.7109375" customWidth="1"/>
    <col min="9" max="9" width="71.5703125" customWidth="1"/>
  </cols>
  <sheetData>
    <row r="2" spans="2:11" ht="14.65" customHeight="1" x14ac:dyDescent="0.25">
      <c r="B2" s="10" t="s">
        <v>202</v>
      </c>
      <c r="C2" s="10" t="s">
        <v>203</v>
      </c>
      <c r="E2" s="10" t="s">
        <v>205</v>
      </c>
      <c r="F2" s="10"/>
      <c r="G2" s="10" t="s">
        <v>205</v>
      </c>
      <c r="I2" s="10" t="s">
        <v>206</v>
      </c>
      <c r="K2" s="11" t="s">
        <v>172</v>
      </c>
    </row>
    <row r="3" spans="2:11" ht="14.65" customHeight="1" x14ac:dyDescent="0.25">
      <c r="B3" s="61" t="s">
        <v>183</v>
      </c>
      <c r="C3" t="s">
        <v>219</v>
      </c>
      <c r="E3" t="s">
        <v>213</v>
      </c>
      <c r="G3" t="s">
        <v>213</v>
      </c>
      <c r="I3" s="64" t="s">
        <v>229</v>
      </c>
      <c r="K3" t="s">
        <v>217</v>
      </c>
    </row>
    <row r="4" spans="2:11" ht="14.65" customHeight="1" x14ac:dyDescent="0.25">
      <c r="B4" s="61" t="s">
        <v>184</v>
      </c>
      <c r="C4" t="s">
        <v>219</v>
      </c>
      <c r="E4" t="s">
        <v>215</v>
      </c>
      <c r="I4" s="64" t="s">
        <v>230</v>
      </c>
      <c r="K4" t="s">
        <v>268</v>
      </c>
    </row>
    <row r="5" spans="2:11" ht="14.65" customHeight="1" x14ac:dyDescent="0.25">
      <c r="B5" s="61" t="s">
        <v>186</v>
      </c>
      <c r="C5" t="s">
        <v>219</v>
      </c>
      <c r="E5" t="s">
        <v>214</v>
      </c>
      <c r="I5" s="64" t="s">
        <v>231</v>
      </c>
      <c r="K5" t="s">
        <v>218</v>
      </c>
    </row>
    <row r="6" spans="2:11" ht="14.65" customHeight="1" x14ac:dyDescent="0.25">
      <c r="B6" s="61" t="s">
        <v>185</v>
      </c>
      <c r="C6" t="s">
        <v>219</v>
      </c>
      <c r="E6" t="s">
        <v>567</v>
      </c>
      <c r="I6" s="64" t="s">
        <v>232</v>
      </c>
    </row>
    <row r="7" spans="2:11" ht="14.65" customHeight="1" x14ac:dyDescent="0.25">
      <c r="B7" s="61" t="s">
        <v>181</v>
      </c>
      <c r="C7" t="s">
        <v>182</v>
      </c>
      <c r="I7" s="64" t="s">
        <v>233</v>
      </c>
    </row>
    <row r="8" spans="2:11" ht="14.65" customHeight="1" x14ac:dyDescent="0.25">
      <c r="B8" s="61" t="s">
        <v>187</v>
      </c>
      <c r="C8" t="s">
        <v>219</v>
      </c>
      <c r="I8" s="64" t="s">
        <v>234</v>
      </c>
    </row>
    <row r="9" spans="2:11" ht="14.65" customHeight="1" x14ac:dyDescent="0.25">
      <c r="B9" s="61" t="s">
        <v>188</v>
      </c>
      <c r="C9" t="s">
        <v>219</v>
      </c>
      <c r="I9" s="88" t="s">
        <v>426</v>
      </c>
    </row>
    <row r="10" spans="2:11" ht="14.65" customHeight="1" x14ac:dyDescent="0.25">
      <c r="B10" s="61" t="s">
        <v>189</v>
      </c>
      <c r="C10" t="s">
        <v>219</v>
      </c>
      <c r="I10" s="88" t="s">
        <v>427</v>
      </c>
    </row>
    <row r="11" spans="2:11" ht="14.65" customHeight="1" x14ac:dyDescent="0.25">
      <c r="B11" s="61" t="s">
        <v>180</v>
      </c>
      <c r="C11" t="s">
        <v>182</v>
      </c>
      <c r="I11" s="88" t="s">
        <v>428</v>
      </c>
    </row>
    <row r="12" spans="2:11" ht="14.65" customHeight="1" x14ac:dyDescent="0.25">
      <c r="B12" s="61" t="s">
        <v>190</v>
      </c>
      <c r="C12" t="s">
        <v>219</v>
      </c>
      <c r="I12" s="88" t="s">
        <v>429</v>
      </c>
    </row>
    <row r="13" spans="2:11" ht="14.65" customHeight="1" x14ac:dyDescent="0.25">
      <c r="B13" s="61" t="s">
        <v>178</v>
      </c>
      <c r="C13" t="s">
        <v>182</v>
      </c>
      <c r="I13" s="88" t="s">
        <v>430</v>
      </c>
    </row>
    <row r="14" spans="2:11" ht="14.65" customHeight="1" x14ac:dyDescent="0.25">
      <c r="B14" s="61" t="s">
        <v>191</v>
      </c>
      <c r="C14" t="s">
        <v>219</v>
      </c>
      <c r="I14" s="88" t="s">
        <v>431</v>
      </c>
    </row>
    <row r="15" spans="2:11" ht="14.65" customHeight="1" x14ac:dyDescent="0.25">
      <c r="B15" s="61" t="s">
        <v>192</v>
      </c>
      <c r="C15" t="s">
        <v>219</v>
      </c>
      <c r="I15" s="88" t="s">
        <v>432</v>
      </c>
    </row>
    <row r="16" spans="2:11" ht="14.65" customHeight="1" x14ac:dyDescent="0.25">
      <c r="B16" s="61" t="s">
        <v>193</v>
      </c>
      <c r="C16" t="s">
        <v>219</v>
      </c>
      <c r="I16" s="88" t="s">
        <v>433</v>
      </c>
    </row>
    <row r="17" spans="2:9" ht="14.65" customHeight="1" x14ac:dyDescent="0.25">
      <c r="B17" s="61" t="s">
        <v>194</v>
      </c>
      <c r="C17" t="s">
        <v>219</v>
      </c>
      <c r="I17" s="88" t="s">
        <v>434</v>
      </c>
    </row>
    <row r="18" spans="2:9" ht="14.65" customHeight="1" x14ac:dyDescent="0.25">
      <c r="B18" s="61" t="s">
        <v>179</v>
      </c>
      <c r="C18" t="s">
        <v>182</v>
      </c>
      <c r="I18" s="88" t="s">
        <v>435</v>
      </c>
    </row>
    <row r="19" spans="2:9" ht="14.65" customHeight="1" x14ac:dyDescent="0.25">
      <c r="B19" s="61" t="s">
        <v>224</v>
      </c>
      <c r="C19" t="s">
        <v>182</v>
      </c>
      <c r="I19" s="88" t="s">
        <v>436</v>
      </c>
    </row>
    <row r="20" spans="2:9" ht="14.65" customHeight="1" x14ac:dyDescent="0.25">
      <c r="B20" s="61" t="s">
        <v>195</v>
      </c>
      <c r="C20" t="s">
        <v>219</v>
      </c>
      <c r="I20" s="88" t="s">
        <v>437</v>
      </c>
    </row>
    <row r="21" spans="2:9" ht="14.65" customHeight="1" x14ac:dyDescent="0.25">
      <c r="B21" s="61" t="s">
        <v>196</v>
      </c>
      <c r="C21" t="s">
        <v>219</v>
      </c>
      <c r="I21" s="88" t="s">
        <v>438</v>
      </c>
    </row>
    <row r="22" spans="2:9" ht="15" x14ac:dyDescent="0.25">
      <c r="B22" s="61" t="s">
        <v>197</v>
      </c>
      <c r="C22" t="s">
        <v>219</v>
      </c>
      <c r="I22" s="88" t="s">
        <v>439</v>
      </c>
    </row>
    <row r="23" spans="2:9" ht="15" x14ac:dyDescent="0.25">
      <c r="B23" s="61" t="s">
        <v>198</v>
      </c>
      <c r="C23" t="s">
        <v>219</v>
      </c>
      <c r="I23" s="88" t="s">
        <v>440</v>
      </c>
    </row>
    <row r="24" spans="2:9" ht="15" x14ac:dyDescent="0.25">
      <c r="B24" s="61" t="s">
        <v>199</v>
      </c>
      <c r="C24" t="s">
        <v>219</v>
      </c>
      <c r="I24" s="88" t="s">
        <v>441</v>
      </c>
    </row>
    <row r="25" spans="2:9" ht="15" x14ac:dyDescent="0.25">
      <c r="B25" s="61" t="s">
        <v>200</v>
      </c>
      <c r="C25" t="s">
        <v>219</v>
      </c>
      <c r="I25" s="64" t="s">
        <v>236</v>
      </c>
    </row>
    <row r="26" spans="2:9" ht="15" x14ac:dyDescent="0.25">
      <c r="B26" s="61" t="s">
        <v>201</v>
      </c>
      <c r="C26" t="s">
        <v>219</v>
      </c>
      <c r="I26" s="64" t="s">
        <v>237</v>
      </c>
    </row>
    <row r="27" spans="2:9" ht="14.65" customHeight="1" x14ac:dyDescent="0.25">
      <c r="I27" s="64" t="s">
        <v>238</v>
      </c>
    </row>
    <row r="28" spans="2:9" ht="14.65" customHeight="1" x14ac:dyDescent="0.25">
      <c r="I28" s="64" t="s">
        <v>239</v>
      </c>
    </row>
    <row r="29" spans="2:9" ht="14.65" customHeight="1" x14ac:dyDescent="0.25">
      <c r="I29" s="89" t="s">
        <v>407</v>
      </c>
    </row>
    <row r="30" spans="2:9" ht="13.9" customHeight="1" x14ac:dyDescent="0.25">
      <c r="I30" s="89" t="s">
        <v>406</v>
      </c>
    </row>
    <row r="31" spans="2:9" ht="14.65" customHeight="1" x14ac:dyDescent="0.25">
      <c r="I31" s="64" t="s">
        <v>242</v>
      </c>
    </row>
    <row r="32" spans="2:9" ht="14.65" customHeight="1" x14ac:dyDescent="0.25">
      <c r="I32" s="64" t="s">
        <v>243</v>
      </c>
    </row>
    <row r="33" spans="9:9" ht="14.65" customHeight="1" x14ac:dyDescent="0.25">
      <c r="I33" s="64" t="s">
        <v>244</v>
      </c>
    </row>
    <row r="34" spans="9:9" ht="14.65" customHeight="1" x14ac:dyDescent="0.25">
      <c r="I34" s="64" t="s">
        <v>310</v>
      </c>
    </row>
    <row r="35" spans="9:9" ht="14.65" customHeight="1" x14ac:dyDescent="0.25">
      <c r="I35" s="64" t="s">
        <v>210</v>
      </c>
    </row>
    <row r="36" spans="9:9" s="13" customFormat="1" ht="14.65" customHeight="1" x14ac:dyDescent="0.25">
      <c r="I36" s="64" t="s">
        <v>445</v>
      </c>
    </row>
    <row r="37" spans="9:9" ht="14.65" customHeight="1" x14ac:dyDescent="0.25">
      <c r="I37" s="88" t="s">
        <v>446</v>
      </c>
    </row>
    <row r="38" spans="9:9" ht="14.65" customHeight="1" x14ac:dyDescent="0.25">
      <c r="I38" s="88" t="s">
        <v>447</v>
      </c>
    </row>
    <row r="39" spans="9:9" ht="14.65" customHeight="1" x14ac:dyDescent="0.25">
      <c r="I39" s="88" t="s">
        <v>448</v>
      </c>
    </row>
    <row r="40" spans="9:9" ht="14.65" customHeight="1" x14ac:dyDescent="0.25">
      <c r="I40" s="88" t="s">
        <v>449</v>
      </c>
    </row>
    <row r="41" spans="9:9" ht="14.65" customHeight="1" x14ac:dyDescent="0.25">
      <c r="I41" s="88" t="s">
        <v>450</v>
      </c>
    </row>
    <row r="42" spans="9:9" ht="14.65" customHeight="1" x14ac:dyDescent="0.25">
      <c r="I42" s="88" t="s">
        <v>451</v>
      </c>
    </row>
    <row r="43" spans="9:9" ht="14.65" customHeight="1" x14ac:dyDescent="0.25">
      <c r="I43" s="88" t="s">
        <v>452</v>
      </c>
    </row>
    <row r="44" spans="9:9" ht="14.65" customHeight="1" x14ac:dyDescent="0.25">
      <c r="I44" s="88" t="s">
        <v>453</v>
      </c>
    </row>
    <row r="45" spans="9:9" s="13" customFormat="1" ht="14.65" customHeight="1" x14ac:dyDescent="0.25">
      <c r="I45" s="83" t="s">
        <v>454</v>
      </c>
    </row>
    <row r="46" spans="9:9" s="13" customFormat="1" ht="14.65" customHeight="1" x14ac:dyDescent="0.25">
      <c r="I46" s="83" t="s">
        <v>455</v>
      </c>
    </row>
    <row r="47" spans="9:9" ht="14.65" customHeight="1" x14ac:dyDescent="0.25">
      <c r="I47" s="64" t="s">
        <v>247</v>
      </c>
    </row>
    <row r="48" spans="9:9" ht="14.65" customHeight="1" x14ac:dyDescent="0.25">
      <c r="I48" s="64" t="s">
        <v>248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00AE20617EFFE49AB2E56405D231937" ma:contentTypeVersion="11" ma:contentTypeDescription="Create a new document." ma:contentTypeScope="" ma:versionID="0da0ce335292d04bdf4e2061b19af53b">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C4D5A5-DDCA-4C42-8FF9-C057F6F0687F}">
  <ds:schemaRefs>
    <ds:schemaRef ds:uri="http://schemas.openxmlformats.org/package/2006/metadata/core-properties"/>
    <ds:schemaRef ds:uri="http://purl.org/dc/elements/1.1/"/>
    <ds:schemaRef ds:uri="http://purl.org/dc/dcmitype/"/>
    <ds:schemaRef ds:uri="http://schemas.microsoft.com/office/2006/documentManagement/types"/>
    <ds:schemaRef ds:uri="http://schemas.microsoft.com/office/infopath/2007/PartnerControls"/>
    <ds:schemaRef ds:uri="http://www.w3.org/XML/1998/namespace"/>
    <ds:schemaRef ds:uri="http://schemas.microsoft.com/sharepoint/v3"/>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EE67A73-FFF5-4180-8A86-2801227230A3}">
  <ds:schemaRefs>
    <ds:schemaRef ds:uri="http://schemas.microsoft.com/sharepoint/v3/contenttype/forms"/>
  </ds:schemaRefs>
</ds:datastoreItem>
</file>

<file path=customXml/itemProps3.xml><?xml version="1.0" encoding="utf-8"?>
<ds:datastoreItem xmlns:ds="http://schemas.openxmlformats.org/officeDocument/2006/customXml" ds:itemID="{DBF3B38C-33C4-40D7-B5F0-60B2875C44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Instructions </vt:lpstr>
      <vt:lpstr>Cover Page</vt:lpstr>
      <vt:lpstr>Claims Summary</vt:lpstr>
      <vt:lpstr>PCA Refence Sheet</vt:lpstr>
      <vt:lpstr>Lookup - PCA</vt:lpstr>
      <vt:lpstr> LTSS State Funded Invoice</vt:lpstr>
      <vt:lpstr>LTSS Rates</vt:lpstr>
      <vt:lpstr>Sheet1</vt:lpstr>
      <vt:lpstr>Lists</vt:lpstr>
      <vt:lpstr>New Retainer Proc Codes</vt:lpstr>
      <vt:lpstr>Sheet2</vt:lpstr>
      <vt:lpstr>' LTSS State Funded Invoice'!Print_Area</vt:lpstr>
      <vt:lpstr>'Claims Summary'!Print_Area</vt:lpstr>
      <vt:lpstr>'Cover Page'!Print_Area</vt:lpstr>
      <vt:lpstr>'Instructions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Casey Brown</dc:creator>
  <cp:lastModifiedBy>11128271</cp:lastModifiedBy>
  <dcterms:created xsi:type="dcterms:W3CDTF">2020-03-23T15:40:36Z</dcterms:created>
  <dcterms:modified xsi:type="dcterms:W3CDTF">2022-03-18T14:00:58Z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0x010100100AE20617EFFE49AB2E56405D231937</vt:lpwstr>
  </property>
</Properties>
</file>