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tabRatio="951" activeTab="3"/>
  </bookViews>
  <sheets>
    <sheet name="Comments " sheetId="1" r:id="rId1"/>
    <sheet name="budget4542.a" sheetId="2" r:id="rId2"/>
    <sheet name="justification4542.b" sheetId="3" r:id="rId3"/>
    <sheet name="pms4542.c" sheetId="4" r:id="rId4"/>
    <sheet name="salary4542.d" sheetId="5" r:id="rId5"/>
    <sheet name="specpmtsPR 4542.e" sheetId="6" r:id="rId6"/>
    <sheet name="county payroll 4542.e" sheetId="7" r:id="rId7"/>
    <sheet name="consult4542.f" sheetId="8" r:id="rId8"/>
    <sheet name="equip4542.g" sheetId="9" r:id="rId9"/>
    <sheet name="purchcare4542.h" sheetId="10" r:id="rId10"/>
    <sheet name="humsercontr4542.i" sheetId="11" r:id="rId11"/>
    <sheet name="specprojs4542.j" sheetId="12" r:id="rId12"/>
    <sheet name="idc4542k" sheetId="13" r:id="rId13"/>
    <sheet name="BUDGET UPLOAD SHEET4542.l" sheetId="14" r:id="rId14"/>
    <sheet name="grtstatus4542.m" sheetId="15" r:id="rId15"/>
    <sheet name="promotional items" sheetId="16" r:id="rId16"/>
    <sheet name="Daily WIC-BFPC-NONWIC Worksheet" sheetId="17" r:id="rId17"/>
    <sheet name="Jul-Sep Qtr Report" sheetId="18" r:id="rId18"/>
    <sheet name="Oct-Dec Qtr Report" sheetId="19" r:id="rId19"/>
    <sheet name="Jan-Mar Qtr Report" sheetId="20" r:id="rId20"/>
    <sheet name="Apr-Jun Qtr Report" sheetId="21" r:id="rId21"/>
    <sheet name="dhmh440" sheetId="22" r:id="rId22"/>
    <sheet name="dhmh440A" sheetId="23" r:id="rId23"/>
    <sheet name="County Index #" sheetId="24" r:id="rId24"/>
  </sheets>
  <externalReferences>
    <externalReference r:id="rId27"/>
    <externalReference r:id="rId28"/>
    <externalReference r:id="rId29"/>
  </externalReferences>
  <definedNames>
    <definedName name="\D">'[1]DHMH 440'!#REF!</definedName>
    <definedName name="\E">'[1]DHMH 440'!#REF!</definedName>
    <definedName name="_xlfn.SINGLE" hidden="1">#NAME?</definedName>
    <definedName name="_xlnm.Print_Area" localSheetId="20">'Apr-Jun Qtr Report'!$A$1:$U$100</definedName>
    <definedName name="_xlnm.Print_Area" localSheetId="13">'BUDGET UPLOAD SHEET4542.l'!$A$1:$I$105</definedName>
    <definedName name="_xlnm.Print_Area" localSheetId="1">'budget4542.a'!$A$1:$Q$115</definedName>
    <definedName name="_xlnm.Print_Area" localSheetId="7">'consult4542.f'!$A$1:$F$31</definedName>
    <definedName name="_xlnm.Print_Area" localSheetId="6">'county payroll 4542.e'!$A$6:$L$38</definedName>
    <definedName name="_xlnm.Print_Area" localSheetId="21">'dhmh440'!$A$1:$I$103</definedName>
    <definedName name="_xlnm.Print_Area" localSheetId="22">'dhmh440A'!$A$1:$C$34</definedName>
    <definedName name="_xlnm.Print_Area" localSheetId="14">'grtstatus4542.m'!$A$1:$M$67</definedName>
    <definedName name="_xlnm.Print_Area" localSheetId="10">'humsercontr4542.i'!$A$1:$E$41</definedName>
    <definedName name="_xlnm.Print_Area" localSheetId="19">'Jan-Mar Qtr Report'!$A$1:$U$100</definedName>
    <definedName name="_xlnm.Print_Area" localSheetId="17">'Jul-Sep Qtr Report'!$A$1:$U$100</definedName>
    <definedName name="_xlnm.Print_Area" localSheetId="2">'justification4542.b'!$A$1:$L$88</definedName>
    <definedName name="_xlnm.Print_Area" localSheetId="18">'Oct-Dec Qtr Report'!$A$1:$U$100</definedName>
    <definedName name="_xlnm.Print_Area" localSheetId="3">'pms4542.c'!$A$1:$C$27</definedName>
    <definedName name="_xlnm.Print_Area" localSheetId="9">'purchcare4542.h'!$A$1:$F$39</definedName>
    <definedName name="_xlnm.Print_Area" localSheetId="4">'salary4542.d'!$A$1:$K$34</definedName>
    <definedName name="_xlnm.Print_Area" localSheetId="5">'specpmtsPR 4542.e'!$A$1:$M$32</definedName>
    <definedName name="_xlnm.Print_Area" localSheetId="11">'specprojs4542.j'!$A$1:$H$33</definedName>
  </definedNames>
  <calcPr fullCalcOnLoad="1"/>
</workbook>
</file>

<file path=xl/comments15.xml><?xml version="1.0" encoding="utf-8"?>
<comments xmlns="http://schemas.openxmlformats.org/spreadsheetml/2006/main">
  <authors>
    <author>Irma Bevans</author>
  </authors>
  <commentList>
    <comment ref="E23" authorId="0">
      <text>
        <r>
          <rPr>
            <b/>
            <sz val="9"/>
            <rFont val="Tahoma"/>
            <family val="2"/>
          </rPr>
          <t>Irma Bevans:</t>
        </r>
        <r>
          <rPr>
            <sz val="9"/>
            <rFont val="Tahoma"/>
            <family val="2"/>
          </rPr>
          <t xml:space="preserve">
This date must be equal to or greater than Federal grant award begin date.</t>
        </r>
      </text>
    </comment>
    <comment ref="F23" authorId="0">
      <text>
        <r>
          <rPr>
            <b/>
            <sz val="9"/>
            <rFont val="Tahoma"/>
            <family val="2"/>
          </rPr>
          <t>Irma Bevans:</t>
        </r>
        <r>
          <rPr>
            <sz val="9"/>
            <rFont val="Tahoma"/>
            <family val="2"/>
          </rPr>
          <t xml:space="preserve">
This date must be less than  or equal  to  Federal grant award end date.</t>
        </r>
      </text>
    </comment>
    <comment ref="E24" authorId="0">
      <text>
        <r>
          <rPr>
            <b/>
            <sz val="9"/>
            <rFont val="Tahoma"/>
            <family val="2"/>
          </rPr>
          <t>Irma Bevans:</t>
        </r>
        <r>
          <rPr>
            <sz val="9"/>
            <rFont val="Tahoma"/>
            <family val="2"/>
          </rPr>
          <t xml:space="preserve">
This date must be equal to or greater than Federal grant award begin date.</t>
        </r>
      </text>
    </comment>
    <comment ref="F24" authorId="0">
      <text>
        <r>
          <rPr>
            <b/>
            <sz val="9"/>
            <rFont val="Tahoma"/>
            <family val="2"/>
          </rPr>
          <t>Irma Bevans:</t>
        </r>
        <r>
          <rPr>
            <sz val="9"/>
            <rFont val="Tahoma"/>
            <family val="2"/>
          </rPr>
          <t xml:space="preserve">
This date must be less than  or equal  to  Federal grant award end date.</t>
        </r>
      </text>
    </comment>
  </commentList>
</comments>
</file>

<file path=xl/comments2.xml><?xml version="1.0" encoding="utf-8"?>
<comments xmlns="http://schemas.openxmlformats.org/spreadsheetml/2006/main">
  <authors>
    <author>wilkersonj</author>
    <author>sharon gibbs</author>
  </authors>
  <commentList>
    <comment ref="B20" authorId="0">
      <text>
        <r>
          <t/>
        </r>
      </text>
    </comment>
    <comment ref="B23" authorId="0">
      <text>
        <r>
          <rPr>
            <sz val="12"/>
            <rFont val="Arial"/>
            <family val="2"/>
          </rPr>
          <t xml:space="preserve">
</t>
        </r>
      </text>
    </comment>
    <comment ref="D76" authorId="1">
      <text>
        <r>
          <rPr>
            <b/>
            <sz val="9"/>
            <rFont val="Tahoma"/>
            <family val="2"/>
          </rPr>
          <t>aversa:</t>
        </r>
        <r>
          <rPr>
            <sz val="9"/>
            <rFont val="Tahoma"/>
            <family val="2"/>
          </rPr>
          <t xml:space="preserve">
</t>
        </r>
        <r>
          <rPr>
            <sz val="10"/>
            <rFont val="Tahoma"/>
            <family val="2"/>
          </rPr>
          <t>If your agency chooses to take a lower percentage than the maximum rate of 15%, please adjust the percentage on the IDC4542K worksheet.  If your agency chooses to take a flat amount of indirect, please change the formula in this cell to pull the amount from line 72 on the IDC4542K worksheet</t>
        </r>
      </text>
    </comment>
  </commentList>
</comments>
</file>

<file path=xl/sharedStrings.xml><?xml version="1.0" encoding="utf-8"?>
<sst xmlns="http://schemas.openxmlformats.org/spreadsheetml/2006/main" count="1628" uniqueCount="645">
  <si>
    <t xml:space="preserve"> </t>
  </si>
  <si>
    <t>DATE:</t>
  </si>
  <si>
    <t>DESCRIPTION</t>
  </si>
  <si>
    <t>DHMH</t>
  </si>
  <si>
    <t>TOTAL</t>
  </si>
  <si>
    <t>HOURLY</t>
  </si>
  <si>
    <t>RATE</t>
  </si>
  <si>
    <t>HOURS</t>
  </si>
  <si>
    <t>JOB TITLE OR CLASSIFICATION</t>
  </si>
  <si>
    <t>SALARY</t>
  </si>
  <si>
    <t>SCHEDULE OF SALARY COSTS</t>
  </si>
  <si>
    <t>MERIT SYSTEM:</t>
  </si>
  <si>
    <t>GRADE/</t>
  </si>
  <si>
    <t>STEP</t>
  </si>
  <si>
    <t>TOTAL  (MUST EQUAL DHMH AND TOTAL SALARIES ON BUDGET PAGE)</t>
  </si>
  <si>
    <t>PERFORMANCE MEASURE</t>
  </si>
  <si>
    <t>LINE ITEM</t>
  </si>
  <si>
    <t>(1)</t>
  </si>
  <si>
    <t>(2)</t>
  </si>
  <si>
    <t>(3)</t>
  </si>
  <si>
    <t>(4)</t>
  </si>
  <si>
    <t>(5)</t>
  </si>
  <si>
    <t>(6)</t>
  </si>
  <si>
    <t>(7)</t>
  </si>
  <si>
    <t>LINE</t>
  </si>
  <si>
    <t>ITEM</t>
  </si>
  <si>
    <t>FUNDING</t>
  </si>
  <si>
    <t>LOCAL</t>
  </si>
  <si>
    <t>ALL OTHER</t>
  </si>
  <si>
    <t>OTHER</t>
  </si>
  <si>
    <t>REQUEST</t>
  </si>
  <si>
    <t>(COL 4 + COL 5)</t>
  </si>
  <si>
    <t>Telephone</t>
  </si>
  <si>
    <t>Postage</t>
  </si>
  <si>
    <t>ESTIMATED PERFORMANCE MEASURES</t>
  </si>
  <si>
    <t>SCHEDULE OF SPECIAL PAYMENTS PAYROLL COSTS</t>
  </si>
  <si>
    <t>NO.</t>
  </si>
  <si>
    <t>Only</t>
  </si>
  <si>
    <t>HUMAN SERVICE AGREEMENTS</t>
  </si>
  <si>
    <t>ANNUAL REPORT (DHMH 440)</t>
  </si>
  <si>
    <t>SECTION I.</t>
  </si>
  <si>
    <t>SECTION II:</t>
  </si>
  <si>
    <t>SUMMARY OF EXPENDITURES</t>
  </si>
  <si>
    <t>Final Approved</t>
  </si>
  <si>
    <t>Total Program</t>
  </si>
  <si>
    <t>Budget</t>
  </si>
  <si>
    <t>Line Items</t>
  </si>
  <si>
    <t>Actual</t>
  </si>
  <si>
    <t>Variance</t>
  </si>
  <si>
    <t>Under/(Over)</t>
  </si>
  <si>
    <t>Expenditures</t>
  </si>
  <si>
    <t xml:space="preserve">TOTAL DHMH AWARD:                   </t>
  </si>
  <si>
    <t xml:space="preserve">DATE:               </t>
  </si>
  <si>
    <t>SECTION III:</t>
  </si>
  <si>
    <t>SUMMARY OF RECEIPTS</t>
  </si>
  <si>
    <t>Source of Funds</t>
  </si>
  <si>
    <t>Receipts</t>
  </si>
  <si>
    <t>Other State</t>
  </si>
  <si>
    <t>Local Government</t>
  </si>
  <si>
    <t>Direct Federal</t>
  </si>
  <si>
    <t>Fund Raising</t>
  </si>
  <si>
    <t>United Charities</t>
  </si>
  <si>
    <t>Interest</t>
  </si>
  <si>
    <t>Carryover</t>
  </si>
  <si>
    <t>Food Stamps</t>
  </si>
  <si>
    <t>Contingency Fund</t>
  </si>
  <si>
    <t>Other (Specify)</t>
  </si>
  <si>
    <t xml:space="preserve">  -  Client Fees  -</t>
  </si>
  <si>
    <t>Private Pay</t>
  </si>
  <si>
    <t>Medicaid</t>
  </si>
  <si>
    <t>Medicare</t>
  </si>
  <si>
    <t>Insurance</t>
  </si>
  <si>
    <t>SSI</t>
  </si>
  <si>
    <t>Total Receipts</t>
  </si>
  <si>
    <t>Total Expenditures</t>
  </si>
  <si>
    <t>Variance - Under/(Over)</t>
  </si>
  <si>
    <t>SECTION IV:</t>
  </si>
  <si>
    <t>(CSA Only) $ To Contingency Fund</t>
  </si>
  <si>
    <t xml:space="preserve">BY:  </t>
  </si>
  <si>
    <t>SIGNATURE:  (Blue Ink)</t>
  </si>
  <si>
    <t>PERFORMANCE MEASURES REPORT</t>
  </si>
  <si>
    <t>PERFORMANCE</t>
  </si>
  <si>
    <t>MEASURE</t>
  </si>
  <si>
    <t>BUDGET YEAR</t>
  </si>
  <si>
    <t>ESTIMATE</t>
  </si>
  <si>
    <t>FINAL FY</t>
  </si>
  <si>
    <t>COUNT</t>
  </si>
  <si>
    <t>0111</t>
  </si>
  <si>
    <t>FICA</t>
  </si>
  <si>
    <t>Retirement</t>
  </si>
  <si>
    <t>Def Compensation</t>
  </si>
  <si>
    <t>Indirect Costs</t>
  </si>
  <si>
    <t>Health Insurance</t>
  </si>
  <si>
    <t>Retiree Health Insurance</t>
  </si>
  <si>
    <t>Unemployment Insurance</t>
  </si>
  <si>
    <t>Workmen's Compensation</t>
  </si>
  <si>
    <t>In-state Travel</t>
  </si>
  <si>
    <t>Stipend/Tuition</t>
  </si>
  <si>
    <t>Out-of-State Travel</t>
  </si>
  <si>
    <t>Advertising</t>
  </si>
  <si>
    <t>Personnel Investigations</t>
  </si>
  <si>
    <t>Software</t>
  </si>
  <si>
    <t>Software Maintenance</t>
  </si>
  <si>
    <t>Housekeeping</t>
  </si>
  <si>
    <t>Educational Supplies</t>
  </si>
  <si>
    <t>Office Supplies</t>
  </si>
  <si>
    <t>Dues &amp; Memberships</t>
  </si>
  <si>
    <t>Subscriptions</t>
  </si>
  <si>
    <t>0121</t>
  </si>
  <si>
    <t>0131</t>
  </si>
  <si>
    <t>0141</t>
  </si>
  <si>
    <t>0142</t>
  </si>
  <si>
    <t>0161</t>
  </si>
  <si>
    <t>0162</t>
  </si>
  <si>
    <t>0139</t>
  </si>
  <si>
    <t>0280</t>
  </si>
  <si>
    <t>0291</t>
  </si>
  <si>
    <t>0292</t>
  </si>
  <si>
    <t>0299</t>
  </si>
  <si>
    <t>0301</t>
  </si>
  <si>
    <t>0305</t>
  </si>
  <si>
    <t>0405</t>
  </si>
  <si>
    <t>0409</t>
  </si>
  <si>
    <t>0415</t>
  </si>
  <si>
    <t>0420</t>
  </si>
  <si>
    <t>Training</t>
  </si>
  <si>
    <t>0615</t>
  </si>
  <si>
    <t>0801</t>
  </si>
  <si>
    <t>0812</t>
  </si>
  <si>
    <t>0833</t>
  </si>
  <si>
    <t>0835</t>
  </si>
  <si>
    <t>0838</t>
  </si>
  <si>
    <t>0839</t>
  </si>
  <si>
    <t>0854</t>
  </si>
  <si>
    <t>0919</t>
  </si>
  <si>
    <t>0957</t>
  </si>
  <si>
    <t>0965</t>
  </si>
  <si>
    <t>1060</t>
  </si>
  <si>
    <t>1193</t>
  </si>
  <si>
    <t>1331</t>
  </si>
  <si>
    <t>1332</t>
  </si>
  <si>
    <t>1334</t>
  </si>
  <si>
    <t>0171</t>
  </si>
  <si>
    <t>0182</t>
  </si>
  <si>
    <t>0873</t>
  </si>
  <si>
    <t>Printing</t>
  </si>
  <si>
    <t>#1</t>
  </si>
  <si>
    <t>#2</t>
  </si>
  <si>
    <t xml:space="preserve">(COL 3 + COL 6 + </t>
  </si>
  <si>
    <t>0604</t>
  </si>
  <si>
    <t>Electricity</t>
  </si>
  <si>
    <t>0613</t>
  </si>
  <si>
    <t>Water</t>
  </si>
  <si>
    <t>0701</t>
  </si>
  <si>
    <t>Gas and Oil</t>
  </si>
  <si>
    <t>Insurance &amp; Title</t>
  </si>
  <si>
    <t>0703</t>
  </si>
  <si>
    <t>0705</t>
  </si>
  <si>
    <t>Vehicle Maintenance &amp; Repair</t>
  </si>
  <si>
    <t>Photocopier Rental</t>
  </si>
  <si>
    <t>0869</t>
  </si>
  <si>
    <t>Photography (Commercial)</t>
  </si>
  <si>
    <t>0885</t>
  </si>
  <si>
    <t>0909</t>
  </si>
  <si>
    <t>Trash Disposal</t>
  </si>
  <si>
    <t>Cleaning Supplies</t>
  </si>
  <si>
    <t>0924</t>
  </si>
  <si>
    <t>Food</t>
  </si>
  <si>
    <t>ANNUAL REPORT (DHMH 440A)</t>
  </si>
  <si>
    <t>Rent</t>
  </si>
  <si>
    <t>Utilities - Combined</t>
  </si>
  <si>
    <t>1336</t>
  </si>
  <si>
    <t>0853</t>
  </si>
  <si>
    <t>Maintenance</t>
  </si>
  <si>
    <t>0899</t>
  </si>
  <si>
    <t>Special Projects</t>
  </si>
  <si>
    <t>Purchase of Care</t>
  </si>
  <si>
    <t>0881</t>
  </si>
  <si>
    <t>0181</t>
  </si>
  <si>
    <t>1192</t>
  </si>
  <si>
    <t xml:space="preserve">PROJECT TITLE:                           </t>
  </si>
  <si>
    <t xml:space="preserve">FUNDING ADMINISTRATION:        </t>
  </si>
  <si>
    <t>ADDRESS:</t>
  </si>
  <si>
    <t>CITY, STATE, ZIPCODE:</t>
  </si>
  <si>
    <t>TELEPHONE #:</t>
  </si>
  <si>
    <t>CONTACT PERSON:</t>
  </si>
  <si>
    <t xml:space="preserve">AWARD PERIOD:                            </t>
  </si>
  <si>
    <t xml:space="preserve">FISCAL YEAR:                                </t>
  </si>
  <si>
    <t>FEDERAL I.D. #:</t>
  </si>
  <si>
    <t>INDEX:</t>
  </si>
  <si>
    <t xml:space="preserve">BUDGET MODIFICATION, SUPPLEMENT,  OR REDUCTION </t>
  </si>
  <si>
    <t>SCHEDULE OF CONSULTANT COSTS</t>
  </si>
  <si>
    <t>FUNDED</t>
  </si>
  <si>
    <t>NAME OF CONSULTANT</t>
  </si>
  <si>
    <t>PROFESSIONAL AREA</t>
  </si>
  <si>
    <t>COST</t>
  </si>
  <si>
    <t xml:space="preserve">SCHEDULE OF EQUIPMENT COSTS        </t>
  </si>
  <si>
    <t>NEW OR</t>
  </si>
  <si>
    <t>REPLACEMENT</t>
  </si>
  <si>
    <t>PERFORMANCE MEASURES</t>
  </si>
  <si>
    <t>NUMBER OF UNITS PURCHASED</t>
  </si>
  <si>
    <t>TYPE OF SERVICE</t>
  </si>
  <si>
    <t>VENDOR NAME</t>
  </si>
  <si>
    <t>(E.G. HOURS, VISITS, ETC)</t>
  </si>
  <si>
    <t>INDIRECT COST CALCULATION FORM</t>
  </si>
  <si>
    <t xml:space="preserve">of shared costs cannot be made.  Examples of indirect costs are the administrator's and health officer's </t>
  </si>
  <si>
    <t>time.  Direct administrative supervision of a project is not an indirect cost.</t>
  </si>
  <si>
    <t xml:space="preserve">The indirect cost rate may not be applied to personnel costs that would normally be allocated as indirect </t>
  </si>
  <si>
    <t>costs but are identified as direct costs in a project.  DHMH will not pay for indirect costs twice.</t>
  </si>
  <si>
    <t>In order to allow for the proper review of your request, please provide below the methodology used in</t>
  </si>
  <si>
    <t>OR</t>
  </si>
  <si>
    <t>PCA</t>
  </si>
  <si>
    <t>CHANGES (+ OR -)</t>
  </si>
  <si>
    <t>0856</t>
  </si>
  <si>
    <t>DHMH BUDGET</t>
  </si>
  <si>
    <t>LOCAL BUDGET</t>
  </si>
  <si>
    <t>OTHER BUDGET</t>
  </si>
  <si>
    <t>or REDUCTION</t>
  </si>
  <si>
    <t>INDIRECT COST RATE</t>
  </si>
  <si>
    <t>TOTAL  (MUST EQUAL DHMH AND TOTAL HUMAN SERVICE CONTRACT COSTS ON BUDGET PAGE)</t>
  </si>
  <si>
    <t>Administration:</t>
  </si>
  <si>
    <t>Project Title:</t>
  </si>
  <si>
    <t>Tracking #</t>
  </si>
  <si>
    <t>Conditions of Award/Comments:</t>
  </si>
  <si>
    <t xml:space="preserve">Contact Person/Phone Number:  </t>
  </si>
  <si>
    <t xml:space="preserve"> 1.  Supplement - Attach Copy</t>
  </si>
  <si>
    <t xml:space="preserve"> 2.  Reduction - Attach Copy</t>
  </si>
  <si>
    <t xml:space="preserve"> 3.  Budget Modification - Attach Copy</t>
  </si>
  <si>
    <t xml:space="preserve"> 4.  New Grant - Attach Copy</t>
  </si>
  <si>
    <t xml:space="preserve"> 5.  Delete Grant</t>
  </si>
  <si>
    <t xml:space="preserve"> 6.  Correct Error</t>
  </si>
  <si>
    <t xml:space="preserve"> 7.  Budget Attached</t>
  </si>
  <si>
    <t>Fiscal Year:</t>
  </si>
  <si>
    <t xml:space="preserve"> review of the subprovider's budget is required for this human service contract.</t>
  </si>
  <si>
    <t>0896</t>
  </si>
  <si>
    <t>Human Service Contracts</t>
  </si>
  <si>
    <t xml:space="preserve">NOTE:  Fixed Price &amp; Unit Price Contracts -  The funding administration's attestation relating to the documentation of the performance of a comprehensive </t>
  </si>
  <si>
    <t xml:space="preserve">Cost Reimbursement Contracts -  The funding administration's attestation relating to the documentation of the performance of a comprehensive </t>
  </si>
  <si>
    <t>TOTAL  (MUST EQUAL DHMH AND TOTAL SPECIAL PROJECT COSTS ON BUDGET PAGE)</t>
  </si>
  <si>
    <t>TOTAL  (MUST EQUAL DHMH AND TOTAL PURCHASE OF CARE SERVICES COSTS ON BUDGET PAGE)</t>
  </si>
  <si>
    <t>Supp/(Red)</t>
  </si>
  <si>
    <t>Revised Award</t>
  </si>
  <si>
    <t>#3</t>
  </si>
  <si>
    <t>#4</t>
  </si>
  <si>
    <t>Authorized By (Name/Title):</t>
  </si>
  <si>
    <t>ORIGINAL</t>
  </si>
  <si>
    <t>INDIRECT COST AMOUNT</t>
  </si>
  <si>
    <t>COL 11)</t>
  </si>
  <si>
    <t xml:space="preserve">TOTAL OF </t>
  </si>
  <si>
    <t>MODIFICATIONS,</t>
  </si>
  <si>
    <t xml:space="preserve">(Col 8 + Col 9+ </t>
  </si>
  <si>
    <t>Col 10)</t>
  </si>
  <si>
    <t xml:space="preserve">                                NOTE:  THIS FORM NOT TO BE USED FOR COST REIMBURSEMENT CONTRACTS</t>
  </si>
  <si>
    <t>NOTE:  THIS FORM ONLY TO BE USED FOR COST REIMBURSEMENT CONTRACTS.</t>
  </si>
  <si>
    <t xml:space="preserve">Total </t>
  </si>
  <si>
    <t>TYPE OF</t>
  </si>
  <si>
    <t>ESTIMATE FOR AWARD PERIOD</t>
  </si>
  <si>
    <t>DHMH Funds</t>
  </si>
  <si>
    <t>Local Funds</t>
  </si>
  <si>
    <t>Other Funds</t>
  </si>
  <si>
    <t>Total</t>
  </si>
  <si>
    <t>Mod/Supp/(Red)</t>
  </si>
  <si>
    <t>Direct Costs Net of Collections</t>
  </si>
  <si>
    <t>Total Costs Net of Collections</t>
  </si>
  <si>
    <t>DHMH Funding</t>
  </si>
  <si>
    <t>All Other Funding</t>
  </si>
  <si>
    <t>Local Funding</t>
  </si>
  <si>
    <t>Current Budget</t>
  </si>
  <si>
    <t>COUNTY PCA:</t>
  </si>
  <si>
    <t>Medical Supplies</t>
  </si>
  <si>
    <t>CHANGE</t>
  </si>
  <si>
    <t>JUSTIFICATION FOR CHANGE</t>
  </si>
  <si>
    <t>Changes to each line item should be listed below.   Specify type of funding affected by the change (DHMH, Local, or</t>
  </si>
  <si>
    <t>Other) and jusitification for the change.  Please note that justification is required if there is a change in fee collections.</t>
  </si>
  <si>
    <t>PROGRAM</t>
  </si>
  <si>
    <t>BUDGET</t>
  </si>
  <si>
    <t>OTHER DIRECT FUNDING</t>
  </si>
  <si>
    <t>MOD., SUPP</t>
  </si>
  <si>
    <t>SUPPLEMENTS</t>
  </si>
  <si>
    <t>OR REDUCTIONS</t>
  </si>
  <si>
    <t>Total Changes</t>
  </si>
  <si>
    <t>Total on Budget Page</t>
  </si>
  <si>
    <t>Formula Check (Should equal zero)</t>
  </si>
  <si>
    <t>PURCHASE OF CARE SERVICES (Line Item 0881)</t>
  </si>
  <si>
    <t xml:space="preserve">CONTRACT TYPE  </t>
  </si>
  <si>
    <t>(Indicate fixed price or</t>
  </si>
  <si>
    <t>unit price contract)</t>
  </si>
  <si>
    <t xml:space="preserve">             review of the subprovider's budget is NOT required for these contract types.</t>
  </si>
  <si>
    <t>HUMAN SERVICE CONTRACTS (Line Item 0896)</t>
  </si>
  <si>
    <t>DETAIL OF SPECIAL PROJECTS (Line Item 0899)</t>
  </si>
  <si>
    <t>MODIFICATION:                 #</t>
  </si>
  <si>
    <t>SUPPLEMENT:                   #</t>
  </si>
  <si>
    <t>REDUCTION:                       #</t>
  </si>
  <si>
    <t>LOCAL HEALTH DEPARTMENT BUDGET PACKAGE</t>
  </si>
  <si>
    <t>Indirect Cost</t>
  </si>
  <si>
    <t>Type of Action:</t>
  </si>
  <si>
    <t>FILE NAME:  (see instructions)</t>
  </si>
  <si>
    <t>(FY-County-CountyPCA-Grant#-)</t>
  </si>
  <si>
    <t>THIS WORKSHEET TO BE UPLOADED</t>
  </si>
  <si>
    <t>X</t>
  </si>
  <si>
    <t>TCCODE</t>
  </si>
  <si>
    <t>INDEX</t>
  </si>
  <si>
    <t>X234567890123456789012345678901234567890123456789012345678901234567890123456789</t>
  </si>
  <si>
    <t>Comments/Problems/Issues:</t>
  </si>
  <si>
    <t>Name</t>
  </si>
  <si>
    <t>CFDA #</t>
  </si>
  <si>
    <t>PROGRAM BUDGET (4542A)</t>
  </si>
  <si>
    <t>COMMENTS REGARDING THE BUDGET PACKAGE and GENERAL PROCESS</t>
  </si>
  <si>
    <r>
      <t xml:space="preserve">Please list below any comments or problems regarding completion of these forms or with the process in general.  </t>
    </r>
    <r>
      <rPr>
        <b/>
        <sz val="12"/>
        <rFont val="Arial"/>
        <family val="2"/>
      </rPr>
      <t>Your feedback is important to this process</t>
    </r>
    <r>
      <rPr>
        <sz val="12"/>
        <rFont val="Arial"/>
        <family val="2"/>
      </rPr>
      <t>.  Please place a blank row between each entry.</t>
    </r>
  </si>
  <si>
    <t xml:space="preserve"> 8.  Grant Status Sheet Previously Submitted w/o Budget</t>
  </si>
  <si>
    <t>GRANT STATUS SHEET FOR LOCAL HEALTH DEPARTMENTS</t>
  </si>
  <si>
    <t>0803</t>
  </si>
  <si>
    <t>0814</t>
  </si>
  <si>
    <t>Contractual Labor</t>
  </si>
  <si>
    <t>0953</t>
  </si>
  <si>
    <t>Medicine, Drugs &amp; Chemicals</t>
  </si>
  <si>
    <t>0860</t>
  </si>
  <si>
    <t>Laboratory Services</t>
  </si>
  <si>
    <t>1073</t>
  </si>
  <si>
    <t>1180</t>
  </si>
  <si>
    <t xml:space="preserve">Fixed &amp; Unit Price Contracts </t>
  </si>
  <si>
    <t xml:space="preserve">NOTE:  List only health related </t>
  </si>
  <si>
    <t xml:space="preserve"> with organizations on this Schedule</t>
  </si>
  <si>
    <t>VENDOR (Organization) NAME</t>
  </si>
  <si>
    <t xml:space="preserve">Cost Reimbursement Contracts </t>
  </si>
  <si>
    <t>A</t>
  </si>
  <si>
    <t>L</t>
  </si>
  <si>
    <t>County LHD</t>
  </si>
  <si>
    <t>Allegany</t>
  </si>
  <si>
    <t>Howard</t>
  </si>
  <si>
    <t>Wicomico</t>
  </si>
  <si>
    <t>Prince George's</t>
  </si>
  <si>
    <t>Montgomery</t>
  </si>
  <si>
    <t xml:space="preserve">Frederick </t>
  </si>
  <si>
    <t>Washington</t>
  </si>
  <si>
    <t>Charles</t>
  </si>
  <si>
    <t>Caroline</t>
  </si>
  <si>
    <t>Kent</t>
  </si>
  <si>
    <t>Cecil</t>
  </si>
  <si>
    <t>Harford</t>
  </si>
  <si>
    <t>Somerset</t>
  </si>
  <si>
    <t>Garrett</t>
  </si>
  <si>
    <t xml:space="preserve">St. Mary's </t>
  </si>
  <si>
    <t>Calvert</t>
  </si>
  <si>
    <t>Worcester</t>
  </si>
  <si>
    <t>Baltimore County</t>
  </si>
  <si>
    <t>Baltimore City</t>
  </si>
  <si>
    <t>Anne Arundel</t>
  </si>
  <si>
    <t>Queen Annne's</t>
  </si>
  <si>
    <t>Talbot</t>
  </si>
  <si>
    <t>Carroll</t>
  </si>
  <si>
    <t>Dorchester</t>
  </si>
  <si>
    <t>County Index #</t>
  </si>
  <si>
    <t>be shown below-calculation is NOT optional.</t>
  </si>
  <si>
    <t>Indirect costs (IDC) are those shared by two or more separately funded projects for which a definite allocation</t>
  </si>
  <si>
    <t xml:space="preserve">NOTE:  The County Index number is to be entered in </t>
  </si>
  <si>
    <t>cell D14 on the Program Budget Page 4542A.</t>
  </si>
  <si>
    <t>DHMH Program Approval</t>
  </si>
  <si>
    <t>determining your indirect cost .  The calculation of IDC must be shown below.</t>
  </si>
  <si>
    <t xml:space="preserve">ALTERNATE METHOD-Calculation MUST </t>
  </si>
  <si>
    <t>LINE ITEM CHANGES AND JUSTIFICATION 4542 B</t>
  </si>
  <si>
    <t>Base Award</t>
  </si>
  <si>
    <t>Program Admin.</t>
  </si>
  <si>
    <t>Federal  Fund</t>
  </si>
  <si>
    <t xml:space="preserve">County </t>
  </si>
  <si>
    <t xml:space="preserve"> PCA</t>
  </si>
  <si>
    <t>0201</t>
  </si>
  <si>
    <t>Consultants</t>
  </si>
  <si>
    <t>Client Transportation</t>
  </si>
  <si>
    <t>0986</t>
  </si>
  <si>
    <t>FTE</t>
  </si>
  <si>
    <t xml:space="preserve">AWARD NUMBER:                          </t>
  </si>
  <si>
    <t>DHMH STATE PAID EXPENDITURES</t>
  </si>
  <si>
    <t>DGLHA Use</t>
  </si>
  <si>
    <t>RECONCILIATION (DGLHA Use Only)</t>
  </si>
  <si>
    <t>DGLHA Action:</t>
  </si>
  <si>
    <t>DHMH 440 (Rev. FEBRUARY 2012)</t>
  </si>
  <si>
    <t>DHMH 440A (February 2012)</t>
  </si>
  <si>
    <t>Date Received (DGLHA use only):</t>
  </si>
  <si>
    <t>NOTE:  THIS SHEET FOR USE OF FUNDING ADMINISTRATION  &amp; DGLHA STAFF ONLY</t>
  </si>
  <si>
    <t>Date to DGLHA:</t>
  </si>
  <si>
    <t>Division of Grants &amp; Local health Accounting</t>
  </si>
  <si>
    <t>DGLHA Approval</t>
  </si>
  <si>
    <t>&lt; DGLHA Log In ID</t>
  </si>
  <si>
    <t>Salaries *</t>
  </si>
  <si>
    <t>Overtime Earnings *</t>
  </si>
  <si>
    <t>Additional Assistance *</t>
  </si>
  <si>
    <t>Adjustments *</t>
  </si>
  <si>
    <t>Special Payments Payroll *</t>
  </si>
  <si>
    <t>DO NOT USE</t>
  </si>
  <si>
    <t>0802</t>
  </si>
  <si>
    <t>Administration (WIC Temps)</t>
  </si>
  <si>
    <t>*************** SPECIAL NOTES - WIC PROGRAM ONLY ***************</t>
  </si>
  <si>
    <t>REVISED</t>
  </si>
  <si>
    <t>MOD #1</t>
  </si>
  <si>
    <t>INDIRECT</t>
  </si>
  <si>
    <t>Item 0111</t>
  </si>
  <si>
    <t>Item 0171</t>
  </si>
  <si>
    <t>Item 0181</t>
  </si>
  <si>
    <t>Item 0182</t>
  </si>
  <si>
    <t>Item 0280</t>
  </si>
  <si>
    <t>Item 0299</t>
  </si>
  <si>
    <t xml:space="preserve">             E45, F45, and G45 to show the lower percentage</t>
  </si>
  <si>
    <t>Budgeted Indirect per 4542-a</t>
  </si>
  <si>
    <t>Difference (must be -0)</t>
  </si>
  <si>
    <t>ALTERNATE INDIRECT COST AMOUNT BUDGETED</t>
  </si>
  <si>
    <t>the formula on the line 77 of the 4542A Program Budget Page to pull the amount from the appropriate cell below.</t>
  </si>
  <si>
    <t>EXPLANATION FOR USE OF ALTERNATE METHOD:</t>
  </si>
  <si>
    <t>Equipment Repair &amp; Maintenance</t>
  </si>
  <si>
    <t>Equipment Service Contracts</t>
  </si>
  <si>
    <t>First enter one of the following:</t>
  </si>
  <si>
    <t>Then enter the classification.  This entry</t>
  </si>
  <si>
    <t xml:space="preserve">   should appear as:</t>
  </si>
  <si>
    <t xml:space="preserve">      Coor, CPA, CPPA, BFPC, Cler, Other.</t>
  </si>
  <si>
    <t>Coor - Nutritionist II</t>
  </si>
  <si>
    <t>CPA- classification</t>
  </si>
  <si>
    <t>CPPA - classification</t>
  </si>
  <si>
    <t>BFPC - classification</t>
  </si>
  <si>
    <t>Cler - classification</t>
  </si>
  <si>
    <t>Other - Classification</t>
  </si>
  <si>
    <t>Salaries per 4542A</t>
  </si>
  <si>
    <t>Overtime  per 4542A</t>
  </si>
  <si>
    <t>Additional Assistance per 4542A</t>
  </si>
  <si>
    <t>Adjustments per 4542A</t>
  </si>
  <si>
    <t xml:space="preserve">Diference (MUST BE -0-)   </t>
  </si>
  <si>
    <t>(see note below)</t>
  </si>
  <si>
    <t>SPECIAL PAYMENTS PAYROLL - ITEM 0280 0NLY</t>
  </si>
  <si>
    <t>State Employees Only</t>
  </si>
  <si>
    <t>TOTAL  (MUST EQUAL SPECIAL PAYMENTS ITEM 0280 ON BUDGET PAGE)</t>
  </si>
  <si>
    <t>Special Payments Payroll - Item 0280 per 4542-a</t>
  </si>
  <si>
    <t>Difference (must be -0-)</t>
  </si>
  <si>
    <t xml:space="preserve">Other Contractual Servies - Item 0299 per 4542-a  </t>
  </si>
  <si>
    <t xml:space="preserve">Difference (must be -0-)       </t>
  </si>
  <si>
    <t>IMPORTANT NOTE:</t>
  </si>
  <si>
    <t>The actual cost of each item purchased MUST be entered as the equipment is purchased .  The total actual cost must agree with the YTD expenditures</t>
  </si>
  <si>
    <t>LIST BELOW EACH INVENTORIED EIUIPMENT ITEM - REGARDLESS OF COST</t>
  </si>
  <si>
    <t>shown on the quarterly expenditure report.  The inventory information MUST be included no later than the submission of the 4th quarter expenditure report.</t>
  </si>
  <si>
    <t>BUDGETED</t>
  </si>
  <si>
    <t>ACTUAL</t>
  </si>
  <si>
    <t>INVENTORY</t>
  </si>
  <si>
    <t>SERIAL</t>
  </si>
  <si>
    <t>DATE</t>
  </si>
  <si>
    <t>LOCATION OF ITEM</t>
  </si>
  <si>
    <t>LINE ITEM #</t>
  </si>
  <si>
    <t>NUMBER</t>
  </si>
  <si>
    <t>MANUFACTURER</t>
  </si>
  <si>
    <t>RECEIVED</t>
  </si>
  <si>
    <t>ON 4542-A</t>
  </si>
  <si>
    <t>TOTAL EQUIPMENT - REGULAR FUNDING</t>
  </si>
  <si>
    <t>Equipment to be purchased with "Special Funding" awarded by the WIC program.  These funds cannot be used for any other purpose.</t>
  </si>
  <si>
    <t>TOTAL EQUIPMENT - SPECIAL FUNDING</t>
  </si>
  <si>
    <t>BUDGETED COST MUST AGREE WITH AMOUNTS ON 4542-A BUDGET PAGE</t>
  </si>
  <si>
    <t>Actual expenditures per quarterly report</t>
  </si>
  <si>
    <t>ACTUAL COSTS MUST AGREE WITH AMOUNTS ON 4TH QUARTER EXPENDITURE REPORT</t>
  </si>
  <si>
    <t>OFFICE OF THE MARYLAND WIC PROGRAM</t>
  </si>
  <si>
    <t>QUARTERLY EXPENDITURE REPORT</t>
  </si>
  <si>
    <t xml:space="preserve">REPORT PREPARED BY:  </t>
  </si>
  <si>
    <t xml:space="preserve">DATE PREPARED:             </t>
  </si>
  <si>
    <t xml:space="preserve">TELEPHONE #:                  </t>
  </si>
  <si>
    <t xml:space="preserve">FEDERAL I.D. #:         </t>
  </si>
  <si>
    <t>DHMH Use</t>
  </si>
  <si>
    <t>Current</t>
  </si>
  <si>
    <t>Line</t>
  </si>
  <si>
    <t>APPROVED</t>
  </si>
  <si>
    <t>CERTIFICATION</t>
  </si>
  <si>
    <t>NUTRITION EDUCATION</t>
  </si>
  <si>
    <t>BREASTFEEDING</t>
  </si>
  <si>
    <t>PROGRAM OPERATIONS</t>
  </si>
  <si>
    <t>TOTAL EXPENDITURES</t>
  </si>
  <si>
    <t>Currrent</t>
  </si>
  <si>
    <t>Quarter</t>
  </si>
  <si>
    <t>Balance</t>
  </si>
  <si>
    <t>Item #</t>
  </si>
  <si>
    <t>LINE ITEM DESCRIPTION</t>
  </si>
  <si>
    <t>CURR QTR</t>
  </si>
  <si>
    <t>Y-T-D</t>
  </si>
  <si>
    <t>Unallocated</t>
  </si>
  <si>
    <t>Remaining</t>
  </si>
  <si>
    <t>TOTAL DIRECT COSTS</t>
  </si>
  <si>
    <t>TOTAL COSTS</t>
  </si>
  <si>
    <t>REMARKS:</t>
  </si>
  <si>
    <t>% OF TIME BY CATEGORY (YEAR-TO-DATE)</t>
  </si>
  <si>
    <t>% OF TIME - FROM QUARTERLY TIME STUDY PERCENTAGES REPORT (TO BE USED FOR ALLOCATIONS)</t>
  </si>
  <si>
    <t>Calculation of Quarterly Allowable Indirect</t>
  </si>
  <si>
    <t>Quarterly indirect base</t>
  </si>
  <si>
    <t xml:space="preserve">Quarterly indirect </t>
  </si>
  <si>
    <t>LOCAL AGENCY:</t>
  </si>
  <si>
    <t>Computer Equipment *</t>
  </si>
  <si>
    <t>Office Equipment  *</t>
  </si>
  <si>
    <t>Personal Computer Equipment *</t>
  </si>
  <si>
    <t>Medical Equipment *</t>
  </si>
  <si>
    <t>TOTAL BUDGETED</t>
  </si>
  <si>
    <t>TYPE OF SPCIAL PROJECT</t>
  </si>
  <si>
    <t xml:space="preserve">(INCL. OTHER </t>
  </si>
  <si>
    <t>FUNDING SOURCES)</t>
  </si>
  <si>
    <t xml:space="preserve">PROJECT #1 - </t>
  </si>
  <si>
    <t xml:space="preserve">PROJECT #2 - </t>
  </si>
  <si>
    <t xml:space="preserve">PROJECT #3 - </t>
  </si>
  <si>
    <t>Special  Projects budgeted cost per 4542-a</t>
  </si>
  <si>
    <t>Difference</t>
  </si>
  <si>
    <t>10-557</t>
  </si>
  <si>
    <t>Sharon Gibbs   X75241</t>
  </si>
  <si>
    <t>yes</t>
  </si>
  <si>
    <t>NOTE:  The cost per item may not exceed $4.00 without written approval from the State WIC Office.  Copies of actual invoices and a sample of each item purchased must be provided at the time of the Management Evaluation or at any other time at the request of the State WIC Office or USDA.</t>
  </si>
  <si>
    <t>NUTRITION EDUCATION AND BREASTFEEDING INCENTIVE ITEMS</t>
  </si>
  <si>
    <t>IN WHICH LINE ITEM</t>
  </si>
  <si>
    <t>IS THE EXPENDITURE</t>
  </si>
  <si>
    <t>NUTRITION ED OR</t>
  </si>
  <si>
    <t>COST PER</t>
  </si>
  <si>
    <t>REPORTED ON</t>
  </si>
  <si>
    <t>QUANTITY</t>
  </si>
  <si>
    <t>DESCRIPTION OF ITEM</t>
  </si>
  <si>
    <t>THE 4542-A?</t>
  </si>
  <si>
    <t>(NE OR BF)</t>
  </si>
  <si>
    <t>TOTAL INCENTIVE ITEMS</t>
  </si>
  <si>
    <t>PROGRAM OUTREACH ITEMS</t>
  </si>
  <si>
    <t>TOTAL OUTREACH ITEMS</t>
  </si>
  <si>
    <t>SUMMARY OF HOURS WORKED IN THE WIC PROGRAM AND SALARY / FRINGE CHARGED TO WIC</t>
  </si>
  <si>
    <t>FOR EMPLOYEES REQUIRED TO COMPLETE DAILY TIME STUDIES ALL YEAR OR EMPLOYEES BUDGETED IN BOTH WIC BUDGET AND BFPC BUDGET</t>
  </si>
  <si>
    <t>NOTES:</t>
  </si>
  <si>
    <t xml:space="preserve">   1) Please see P&amp;P 6.01 "Time Study Requirements for Staff Paid With WIC Funds" for an explanation of which employees are requried to complete daily time studies and the requirements for employees who are budgeted in both the WIC and BFPC budgets.</t>
  </si>
  <si>
    <t xml:space="preserve">   2) Before completing the quarterly expenditure report, enter information requested below for all employees who are required to complete daily time studies and employees who are budgeted in both the WIC and BFPC budgets.</t>
  </si>
  <si>
    <t xml:space="preserve">   3) The WIC Program and BFPC Program can only be charged for hours actually worked in the WIC and BFPC Program as shown on the employee's time studies.</t>
  </si>
  <si>
    <t xml:space="preserve">Complete cells highlighted in yellow. </t>
  </si>
  <si>
    <t>Employee Name:</t>
  </si>
  <si>
    <t>Classification:</t>
  </si>
  <si>
    <t>MONTH / YEAR</t>
  </si>
  <si>
    <t xml:space="preserve">WIC </t>
  </si>
  <si>
    <t>BFPC</t>
  </si>
  <si>
    <t>NON-WIC</t>
  </si>
  <si>
    <t>1ST QTR TOTAL</t>
  </si>
  <si>
    <t>2ND QTR TOTAL</t>
  </si>
  <si>
    <t>3RD QTR TOTAL</t>
  </si>
  <si>
    <t>4TH QTR TOTAL</t>
  </si>
  <si>
    <t>Percentage:</t>
  </si>
  <si>
    <t>TOTAL SALARY FOR QTR:</t>
  </si>
  <si>
    <t>WIC  Salary</t>
  </si>
  <si>
    <t>BFPC  Salary</t>
  </si>
  <si>
    <t>NON-WIC  Salary</t>
  </si>
  <si>
    <t>TOTAL FRINGE FOR QTR:</t>
  </si>
  <si>
    <t>Indirect costs</t>
  </si>
  <si>
    <t>Direct Costs</t>
  </si>
  <si>
    <t>Total Costs</t>
  </si>
  <si>
    <t xml:space="preserve">DATE SUBMITTED:   </t>
  </si>
  <si>
    <t xml:space="preserve">ORIGINAL BUDG. (Y/N):   </t>
  </si>
  <si>
    <t>WIC-BFPC Program</t>
  </si>
  <si>
    <t>F538N</t>
  </si>
  <si>
    <t>To increase breastfeeding rates for infants</t>
  </si>
  <si>
    <t>WIC (Y or N)</t>
  </si>
  <si>
    <t>LOCAL WIC AGENCIES SHOULD NOT USE THIS FORM</t>
  </si>
  <si>
    <t>Prevention &amp; Health Promotion Admin.</t>
  </si>
  <si>
    <t>Equipment to be purchaed with regular BFPC funding:</t>
  </si>
  <si>
    <t>BFPC FUNDED</t>
  </si>
  <si>
    <t xml:space="preserve">Outreach and Incentive - </t>
  </si>
  <si>
    <t>DHMH justification4542B,  February 2012,   3.21.14</t>
  </si>
  <si>
    <t>DHMH pms4542C,  February 2012,   3.21.14</t>
  </si>
  <si>
    <t>DHMH salary4542D,  February 2012,  3.21.14</t>
  </si>
  <si>
    <t>DHMH equip4542G,   February 2012,    3.21.14</t>
  </si>
  <si>
    <t>DHMH purchcare4542H,   February 2012,    3.21.14</t>
  </si>
  <si>
    <t>DHMH humsercontr4542I,   February 2012,    3.21.14</t>
  </si>
  <si>
    <t>DHMH specprojs4542J,   February 2012,       3.21.14</t>
  </si>
  <si>
    <t>DHMH  updated,   February 2012,     3.21.14</t>
  </si>
  <si>
    <t>DHMH updated,  February 2012,               3.21.14</t>
  </si>
  <si>
    <t>DHMH updated,  February 2012,   3.21.14</t>
  </si>
  <si>
    <t>0834</t>
  </si>
  <si>
    <t xml:space="preserve">TYPE OF </t>
  </si>
  <si>
    <t xml:space="preserve"> SERVICE</t>
  </si>
  <si>
    <t>If you are budgeting a flat amount of indirect cost (less than the maximum amount calculated using the 20% rate), adjust</t>
  </si>
  <si>
    <t>PROMOTIONAL ITEMS PURCHASED</t>
  </si>
  <si>
    <t>1198</t>
  </si>
  <si>
    <t>Other Equipment (below thresholds)</t>
  </si>
  <si>
    <t>NOTE:  If your agency chooses to take less than 15% Indirect cost, please change the percentage in cells</t>
  </si>
  <si>
    <t>INDIRECT COSTS (Limited to 15% of Salaries, Special Pmts)</t>
  </si>
  <si>
    <t>METHOD USING 15% OF SALARIES</t>
  </si>
  <si>
    <t>TOTAL EQUIPMENT - REGULAR FUNDING - NON-THRESHOLD</t>
  </si>
  <si>
    <t>Equipment to be purchased when the cost is below the thresholds of either $250 or $500.</t>
  </si>
  <si>
    <t>0293</t>
  </si>
  <si>
    <t>SCHEDULE OF COUNTY STATE  PAYROLL COSTS</t>
  </si>
  <si>
    <t>LOCAL HEALTH DEPT:</t>
  </si>
  <si>
    <t>WIC</t>
  </si>
  <si>
    <t>WIC Program</t>
  </si>
  <si>
    <t>TOTAL  (MUST EQUAL    ITEM 0299 ON BUDGET PAGE)</t>
  </si>
  <si>
    <t>DHMH countypayroll 4542E, February 2012</t>
  </si>
  <si>
    <t>MD WIC PROGRAM: Salary sheet must include lines 0111, 0171, 0181, and 0182</t>
  </si>
  <si>
    <t xml:space="preserve">         Total WIC Salary Items per 4542A</t>
  </si>
  <si>
    <r>
      <t>TOTAL (</t>
    </r>
    <r>
      <rPr>
        <b/>
        <sz val="14"/>
        <color indexed="10"/>
        <rFont val="Arial"/>
        <family val="2"/>
      </rPr>
      <t xml:space="preserve">MD WIC PROGRAM) </t>
    </r>
    <r>
      <rPr>
        <b/>
        <sz val="14"/>
        <color indexed="8"/>
        <rFont val="Arial"/>
        <family val="2"/>
      </rPr>
      <t xml:space="preserve"> MUST EQUAL TOTAL OF line item 0201</t>
    </r>
  </si>
  <si>
    <t xml:space="preserve">DHMH consult4542F, February 2012  </t>
  </si>
  <si>
    <t>Consultants - line item 0201 - budget 4542.a</t>
  </si>
  <si>
    <r>
      <t xml:space="preserve">TOTAL ALL EQUIPMENT - </t>
    </r>
    <r>
      <rPr>
        <b/>
        <sz val="12"/>
        <color indexed="10"/>
        <rFont val="Arial"/>
        <family val="2"/>
      </rPr>
      <t>WIC Program must follow approval requirements per Policies &amp; Procedures</t>
    </r>
  </si>
  <si>
    <t>County Payroll Salaries  *</t>
  </si>
  <si>
    <t xml:space="preserve">              2)  Allowable salary line items are 0111 Salaries, 0280 Special Payments Payroll, Item 0299 County </t>
  </si>
  <si>
    <t xml:space="preserve">                   Payroll, Item 0171 Overtime, Item 0181 Additional Assistance, and Item 0182 Adjustments</t>
  </si>
  <si>
    <t xml:space="preserve">              1)  Indirect costs for the WIC program are limited to 15% of salaries (regular, contractual</t>
  </si>
  <si>
    <t xml:space="preserve">                   and county payroll) not including fringe benefits.</t>
  </si>
  <si>
    <t>Authorized Federal Award Start Date</t>
  </si>
  <si>
    <t>Authorized Federal Award End Date</t>
  </si>
  <si>
    <t>DHMH grtstatus4542M,  April 2016</t>
  </si>
  <si>
    <t>County/Spec Pr - Health Ins,fringe</t>
  </si>
  <si>
    <t>County / Spec Cont. Payroll - Salaries *</t>
  </si>
  <si>
    <t>EFFECTIVE JULY 1, 2011, NO OUTREACH OR INCENTIVE ITEMS MAY BE PURCHASED.  THIS RESTRICTION MAY BE LIFTED AT A LATER DATE.                                        THIS RESTRICTION IS STILL IN PLACE FOR SFY 2018</t>
  </si>
  <si>
    <t xml:space="preserve"> 1ST QUARTER - HOURS WORKED</t>
  </si>
  <si>
    <t xml:space="preserve"> 2ND QUARTER - HOURS WORKED</t>
  </si>
  <si>
    <t xml:space="preserve"> 3RD QUARTER - HOURS WORKED</t>
  </si>
  <si>
    <t xml:space="preserve"> 4TH QUARTER - HOURS WORKED</t>
  </si>
  <si>
    <t>Y-T-D  - SUMMARY OF HOURS WORKED</t>
  </si>
  <si>
    <t>SFY TOTAL</t>
  </si>
  <si>
    <t>Must be zero.  Adjustment will be made by the state office.</t>
  </si>
  <si>
    <t>Date of State office approval</t>
  </si>
  <si>
    <t>MARYLAND DEPARTMENT OF HEATH</t>
  </si>
  <si>
    <t>MARYLAND DEPARTMENT OF HEALTH</t>
  </si>
  <si>
    <t>DAILY TIME STUDIES</t>
  </si>
  <si>
    <t>IS EMPLOYEE ALSO BUDGETED IN</t>
  </si>
  <si>
    <t>REQUIRED (Y/N)</t>
  </si>
  <si>
    <t>EMPLOYEE  INFORMATION</t>
  </si>
  <si>
    <t>HIRE</t>
  </si>
  <si>
    <t>TERM</t>
  </si>
  <si>
    <t>LAST NAME</t>
  </si>
  <si>
    <t>FIRST NAME</t>
  </si>
  <si>
    <t xml:space="preserve">THIS FORM SHOULD ONLY BE USED TO LIST THE DETAILS OF FUNDING RECEIVED FROM THE STATE WIC OFFICE FOR </t>
  </si>
  <si>
    <t>SPECIAL PROJECTS.  IF SPECIAL PROJECT FUNDING IS RECEIVED FOR MORE THAN ONE PROJECT, EACH PROJECT</t>
  </si>
  <si>
    <t>SHOULD BE SHOWN SEPARATELY.</t>
  </si>
  <si>
    <t>CRF (Yes or No)</t>
  </si>
  <si>
    <t>no</t>
  </si>
  <si>
    <t>The table below must reflect the award information provided on initial UFD.  If this is an initial submission and the amount has changed from that  provided on the initial UFD, reflect difference as  supplement, reduction, or correction.</t>
  </si>
  <si>
    <t>Mary Royer,    Chief, Financial &amp; Contract Mgmt., WIC Program</t>
  </si>
  <si>
    <t>Other Supplies NOT ALLOWABLE COST</t>
  </si>
  <si>
    <r>
      <rPr>
        <b/>
        <sz val="16"/>
        <color indexed="8"/>
        <rFont val="Tw Cen MT"/>
        <family val="2"/>
      </rPr>
      <t>LAST</t>
    </r>
    <r>
      <rPr>
        <b/>
        <sz val="12"/>
        <color indexed="8"/>
        <rFont val="Tw Cen MT"/>
        <family val="2"/>
      </rPr>
      <t xml:space="preserve"> NAME</t>
    </r>
  </si>
  <si>
    <r>
      <rPr>
        <b/>
        <sz val="16"/>
        <color indexed="8"/>
        <rFont val="Tw Cen MT"/>
        <family val="2"/>
      </rPr>
      <t>FIRST</t>
    </r>
    <r>
      <rPr>
        <b/>
        <sz val="12"/>
        <color indexed="8"/>
        <rFont val="Tw Cen MT"/>
        <family val="2"/>
      </rPr>
      <t xml:space="preserve"> NAME</t>
    </r>
  </si>
  <si>
    <t>General, Federal PHPA   pgs 46-47</t>
  </si>
  <si>
    <t>0185</t>
  </si>
  <si>
    <t>Leave payout</t>
  </si>
  <si>
    <t xml:space="preserve">DATE OF STATE REVIEW: </t>
  </si>
  <si>
    <t>July 1, 20 through June 30, 2021</t>
  </si>
  <si>
    <t>2021</t>
  </si>
  <si>
    <t>Increase rate by 1% over SFY2020</t>
  </si>
  <si>
    <t>WIC PROG.</t>
  </si>
  <si>
    <t>N4349</t>
  </si>
  <si>
    <t>19-1533</t>
  </si>
  <si>
    <t>7/1/2020</t>
  </si>
  <si>
    <t>6/30/2021</t>
  </si>
  <si>
    <t>SFY 2021  (7.1.20 through 6.30.21)</t>
  </si>
  <si>
    <t>FOR PERIOD:  JULY 2020 THROUGH SEPTEMBER 2020</t>
  </si>
  <si>
    <t>FOR PERIOD: OCTOBER 2020 THROUGH DECEMBER 2020</t>
  </si>
  <si>
    <t>FOR PERIOD: JANUARY 2021 THROUGH MARCH 2021</t>
  </si>
  <si>
    <t>FOR PERIOD:  APRIL 2021 THROUGH JUNE 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</si>
</sst>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0_);\(0\)"/>
    <numFmt numFmtId="168" formatCode="_(* #,##0_);_(* \(#,##0\);_(* &quot;-&quot;??_);_(@_)"/>
    <numFmt numFmtId="169" formatCode=";;;"/>
    <numFmt numFmtId="170" formatCode="m/d/yyyy;@"/>
    <numFmt numFmtId="171" formatCode="[$-409]mmmm\ d\,\ yyyy;@"/>
    <numFmt numFmtId="172" formatCode="&quot;$&quot;#,##0.00"/>
    <numFmt numFmtId="173" formatCode="[$-F800]dddd\,\ mmmm\ dd\,\ yyyy"/>
    <numFmt numFmtId="174" formatCode="m/d/yy;@"/>
    <numFmt numFmtId="175" formatCode="mm/dd/yy;@"/>
  </numFmts>
  <fonts count="115">
    <font>
      <sz val="12"/>
      <name val="Arial"/>
      <family val="0"/>
    </font>
    <font>
      <sz val="11"/>
      <color indexed="8"/>
      <name val="Calibri"/>
      <family val="2"/>
    </font>
    <font>
      <sz val="10"/>
      <name val="Arial"/>
      <family val="2"/>
    </font>
    <font>
      <b/>
      <sz val="14"/>
      <name val="Arial"/>
      <family val="2"/>
    </font>
    <font>
      <b/>
      <sz val="12"/>
      <name val="Arial"/>
      <family val="2"/>
    </font>
    <font>
      <b/>
      <sz val="10"/>
      <name val="Arial"/>
      <family val="2"/>
    </font>
    <font>
      <b/>
      <sz val="12"/>
      <color indexed="12"/>
      <name val="Arial"/>
      <family val="2"/>
    </font>
    <font>
      <b/>
      <sz val="12"/>
      <color indexed="10"/>
      <name val="Arial"/>
      <family val="2"/>
    </font>
    <font>
      <b/>
      <sz val="17"/>
      <name val="Arial"/>
      <family val="2"/>
    </font>
    <font>
      <sz val="12"/>
      <color indexed="8"/>
      <name val="Arial"/>
      <family val="2"/>
    </font>
    <font>
      <b/>
      <sz val="18"/>
      <name val="Arial"/>
      <family val="2"/>
    </font>
    <font>
      <b/>
      <sz val="12"/>
      <color indexed="8"/>
      <name val="Arial"/>
      <family val="2"/>
    </font>
    <font>
      <u val="single"/>
      <sz val="12"/>
      <name val="Arial"/>
      <family val="2"/>
    </font>
    <font>
      <sz val="10"/>
      <color indexed="8"/>
      <name val="Arial"/>
      <family val="2"/>
    </font>
    <font>
      <b/>
      <sz val="10"/>
      <color indexed="8"/>
      <name val="Arial"/>
      <family val="2"/>
    </font>
    <font>
      <sz val="12"/>
      <color indexed="56"/>
      <name val="Arial"/>
      <family val="2"/>
    </font>
    <font>
      <b/>
      <sz val="14"/>
      <color indexed="56"/>
      <name val="Arial"/>
      <family val="2"/>
    </font>
    <font>
      <b/>
      <sz val="14"/>
      <color indexed="8"/>
      <name val="Arial"/>
      <family val="2"/>
    </font>
    <font>
      <u val="single"/>
      <sz val="12"/>
      <color indexed="12"/>
      <name val="Arial"/>
      <family val="2"/>
    </font>
    <font>
      <sz val="14"/>
      <color indexed="8"/>
      <name val="Arial"/>
      <family val="2"/>
    </font>
    <font>
      <b/>
      <i/>
      <sz val="12"/>
      <color indexed="8"/>
      <name val="Arial"/>
      <family val="2"/>
    </font>
    <font>
      <sz val="17"/>
      <name val="Arial"/>
      <family val="2"/>
    </font>
    <font>
      <b/>
      <u val="single"/>
      <sz val="14"/>
      <name val="Arial"/>
      <family val="2"/>
    </font>
    <font>
      <b/>
      <u val="single"/>
      <sz val="12"/>
      <name val="Arial"/>
      <family val="2"/>
    </font>
    <font>
      <sz val="12"/>
      <name val="Courier New"/>
      <family val="3"/>
    </font>
    <font>
      <sz val="9"/>
      <name val="Tahoma"/>
      <family val="2"/>
    </font>
    <font>
      <b/>
      <sz val="9"/>
      <name val="Tahoma"/>
      <family val="2"/>
    </font>
    <font>
      <sz val="10"/>
      <name val="Tahoma"/>
      <family val="2"/>
    </font>
    <font>
      <sz val="14"/>
      <name val="Arial"/>
      <family val="2"/>
    </font>
    <font>
      <b/>
      <sz val="16"/>
      <color indexed="8"/>
      <name val="Arial"/>
      <family val="2"/>
    </font>
    <font>
      <b/>
      <sz val="11"/>
      <color indexed="8"/>
      <name val="Arial"/>
      <family val="2"/>
    </font>
    <font>
      <b/>
      <sz val="16"/>
      <color indexed="10"/>
      <name val="Arial"/>
      <family val="2"/>
    </font>
    <font>
      <b/>
      <sz val="18"/>
      <color indexed="8"/>
      <name val="Arial"/>
      <family val="2"/>
    </font>
    <font>
      <sz val="18"/>
      <name val="Arial"/>
      <family val="2"/>
    </font>
    <font>
      <sz val="18"/>
      <color indexed="8"/>
      <name val="Arial"/>
      <family val="2"/>
    </font>
    <font>
      <sz val="11"/>
      <name val="Arial"/>
      <family val="2"/>
    </font>
    <font>
      <b/>
      <sz val="14"/>
      <color indexed="10"/>
      <name val="Arial"/>
      <family val="2"/>
    </font>
    <font>
      <b/>
      <sz val="8"/>
      <name val="Arial"/>
      <family val="2"/>
    </font>
    <font>
      <sz val="8"/>
      <name val="Arial"/>
      <family val="2"/>
    </font>
    <font>
      <b/>
      <sz val="8"/>
      <name val="Calibri"/>
      <family val="2"/>
    </font>
    <font>
      <b/>
      <sz val="14"/>
      <color indexed="8"/>
      <name val="Tw Cen MT"/>
      <family val="2"/>
    </font>
    <font>
      <sz val="12"/>
      <name val="Tw Cen MT"/>
      <family val="2"/>
    </font>
    <font>
      <sz val="12"/>
      <color indexed="8"/>
      <name val="Tw Cen MT"/>
      <family val="2"/>
    </font>
    <font>
      <sz val="14"/>
      <color indexed="8"/>
      <name val="Tw Cen MT"/>
      <family val="2"/>
    </font>
    <font>
      <b/>
      <sz val="12"/>
      <color indexed="8"/>
      <name val="Tw Cen MT"/>
      <family val="2"/>
    </font>
    <font>
      <b/>
      <sz val="12"/>
      <name val="Tw Cen MT"/>
      <family val="2"/>
    </font>
    <font>
      <b/>
      <sz val="10"/>
      <color indexed="8"/>
      <name val="Tw Cen MT"/>
      <family val="2"/>
    </font>
    <font>
      <b/>
      <sz val="16"/>
      <color indexed="8"/>
      <name val="Tw Cen MT"/>
      <family val="2"/>
    </font>
    <font>
      <b/>
      <sz val="12"/>
      <color indexed="10"/>
      <name val="Tw Cen MT"/>
      <family val="2"/>
    </font>
    <font>
      <b/>
      <sz val="18"/>
      <color indexed="8"/>
      <name val="Tw Cen MT"/>
      <family val="2"/>
    </font>
    <font>
      <b/>
      <sz val="20"/>
      <color indexed="8"/>
      <name val="Tw Cen MT"/>
      <family val="2"/>
    </font>
    <font>
      <b/>
      <i/>
      <sz val="12"/>
      <color indexed="9"/>
      <name val="Arial"/>
      <family val="2"/>
    </font>
    <font>
      <b/>
      <sz val="16"/>
      <color indexed="9"/>
      <name val="Arial"/>
      <family val="2"/>
    </font>
    <font>
      <b/>
      <sz val="11"/>
      <name val="Arial"/>
      <family val="2"/>
    </font>
    <font>
      <sz val="14"/>
      <name val="Tw Cen MT"/>
      <family val="2"/>
    </font>
    <font>
      <sz val="16"/>
      <color indexed="8"/>
      <name val="Tw Cen MT"/>
      <family val="2"/>
    </font>
    <font>
      <sz val="16"/>
      <name val="Tw Cen MT"/>
      <family val="2"/>
    </font>
    <font>
      <b/>
      <sz val="14"/>
      <color indexed="12"/>
      <name val="Tw Cen MT"/>
      <family val="2"/>
    </font>
    <font>
      <sz val="14"/>
      <color indexed="12"/>
      <name val="Tw Cen MT"/>
      <family val="2"/>
    </font>
    <font>
      <b/>
      <sz val="16"/>
      <name val="Tw Cen MT"/>
      <family val="2"/>
    </font>
    <font>
      <b/>
      <sz val="11"/>
      <color indexed="8"/>
      <name val="Tw Cen MT"/>
      <family val="2"/>
    </font>
    <font>
      <b/>
      <sz val="9"/>
      <color indexed="8"/>
      <name val="Tw Cen MT"/>
      <family val="2"/>
    </font>
    <font>
      <b/>
      <u val="single"/>
      <sz val="12"/>
      <color indexed="8"/>
      <name val="Tw Cen MT"/>
      <family val="2"/>
    </font>
    <font>
      <sz val="10"/>
      <color indexed="8"/>
      <name val="Tw Cen MT"/>
      <family val="2"/>
    </font>
    <font>
      <b/>
      <sz val="14"/>
      <color indexed="10"/>
      <name val="Tw Cen MT"/>
      <family val="2"/>
    </font>
    <font>
      <b/>
      <sz val="14"/>
      <name val="Tw Cen MT"/>
      <family val="2"/>
    </font>
    <font>
      <sz val="14"/>
      <color indexed="10"/>
      <name val="Tw Cen MT"/>
      <family val="2"/>
    </font>
    <font>
      <b/>
      <sz val="14"/>
      <color indexed="56"/>
      <name val="Tw Cen MT"/>
      <family val="2"/>
    </font>
    <font>
      <u val="single"/>
      <sz val="14"/>
      <name val="Tw Cen MT"/>
      <family val="2"/>
    </font>
    <font>
      <u val="double"/>
      <sz val="14"/>
      <name val="Tw Cen MT"/>
      <family val="2"/>
    </font>
    <font>
      <b/>
      <sz val="16"/>
      <name val="Arial"/>
      <family val="2"/>
    </font>
    <font>
      <u val="single"/>
      <sz val="12"/>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rgb="FFFF0000"/>
      <name val="Arial"/>
      <family val="2"/>
    </font>
    <font>
      <b/>
      <sz val="12"/>
      <color rgb="FFFF0000"/>
      <name val="Tw Cen MT"/>
      <family val="2"/>
    </font>
    <font>
      <b/>
      <i/>
      <sz val="12"/>
      <color theme="0"/>
      <name val="Arial"/>
      <family val="2"/>
    </font>
    <font>
      <sz val="14"/>
      <color theme="1"/>
      <name val="Tw Cen MT"/>
      <family val="2"/>
    </font>
    <font>
      <sz val="14"/>
      <color rgb="FFFF0000"/>
      <name val="Tw Cen MT"/>
      <family val="2"/>
    </font>
    <font>
      <b/>
      <sz val="14"/>
      <color rgb="FF0000CC"/>
      <name val="Tw Cen MT"/>
      <family val="2"/>
    </font>
    <font>
      <b/>
      <sz val="18"/>
      <color theme="1"/>
      <name val="Arial"/>
      <family val="2"/>
    </font>
    <font>
      <sz val="18"/>
      <color theme="1"/>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FFFFFF"/>
        <bgColor indexed="64"/>
      </patternFill>
    </fill>
    <fill>
      <patternFill patternType="solid">
        <fgColor rgb="FFCCFFFF"/>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
      <patternFill patternType="solid">
        <fgColor rgb="FFF8B2B2"/>
        <bgColor indexed="64"/>
      </patternFill>
    </fill>
    <fill>
      <patternFill patternType="solid">
        <fgColor indexed="52"/>
        <bgColor indexed="64"/>
      </patternFill>
    </fill>
    <fill>
      <patternFill patternType="solid">
        <fgColor rgb="FFC00000"/>
        <bgColor indexed="64"/>
      </patternFill>
    </fill>
    <fill>
      <patternFill patternType="solid">
        <fgColor rgb="FFE6E3D2"/>
        <bgColor indexed="64"/>
      </patternFill>
    </fill>
    <fill>
      <patternFill patternType="solid">
        <fgColor rgb="FFFFFF99"/>
        <bgColor indexed="64"/>
      </patternFill>
    </fill>
    <fill>
      <patternFill patternType="solid">
        <fgColor indexed="45"/>
        <bgColor indexed="64"/>
      </patternFill>
    </fill>
    <fill>
      <patternFill patternType="solid">
        <fgColor rgb="FFFFC000"/>
        <bgColor indexed="64"/>
      </patternFill>
    </fill>
    <fill>
      <patternFill patternType="solid">
        <fgColor rgb="FF92D050"/>
        <bgColor indexed="64"/>
      </patternFill>
    </fill>
    <fill>
      <patternFill patternType="solid">
        <fgColor indexed="42"/>
        <bgColor indexed="64"/>
      </patternFill>
    </fill>
    <fill>
      <patternFill patternType="solid">
        <fgColor rgb="FFFFCC00"/>
        <bgColor indexed="64"/>
      </patternFill>
    </fill>
    <fill>
      <patternFill patternType="solid">
        <fgColor rgb="FFFF9900"/>
        <bgColor indexed="64"/>
      </patternFill>
    </fill>
    <fill>
      <patternFill patternType="solid">
        <fgColor indexed="47"/>
        <bgColor indexed="64"/>
      </patternFill>
    </fill>
  </fills>
  <borders count="1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style="double"/>
      <bottom/>
    </border>
    <border>
      <left/>
      <right/>
      <top/>
      <bottom style="thin"/>
    </border>
    <border>
      <left style="double"/>
      <right/>
      <top style="double"/>
      <bottom/>
    </border>
    <border>
      <left style="double"/>
      <right/>
      <top/>
      <bottom style="double"/>
    </border>
    <border>
      <left style="medium">
        <color indexed="8"/>
      </left>
      <right/>
      <top/>
      <bottom/>
    </border>
    <border>
      <left style="medium">
        <color indexed="8"/>
      </left>
      <right style="medium">
        <color indexed="8"/>
      </right>
      <top/>
      <bottom/>
    </border>
    <border>
      <left/>
      <right style="medium">
        <color indexed="8"/>
      </right>
      <top/>
      <bottom/>
    </border>
    <border>
      <left style="medium"/>
      <right/>
      <top/>
      <bottom/>
    </border>
    <border>
      <left/>
      <right/>
      <top/>
      <bottom style="medium"/>
    </border>
    <border>
      <left/>
      <right/>
      <top/>
      <bottom style="thick"/>
    </border>
    <border>
      <left/>
      <right/>
      <top/>
      <bottom style="medium">
        <color indexed="8"/>
      </bottom>
    </border>
    <border>
      <left/>
      <right/>
      <top style="medium"/>
      <bottom style="medium"/>
    </border>
    <border>
      <left style="double">
        <color indexed="8"/>
      </left>
      <right style="double">
        <color indexed="8"/>
      </right>
      <top style="double">
        <color indexed="8"/>
      </top>
      <bottom style="double">
        <color indexed="8"/>
      </bottom>
    </border>
    <border>
      <left style="medium">
        <color indexed="8"/>
      </left>
      <right style="medium">
        <color indexed="8"/>
      </right>
      <top/>
      <bottom style="medium">
        <color indexed="8"/>
      </bottom>
    </border>
    <border>
      <left/>
      <right style="medium">
        <color indexed="8"/>
      </right>
      <top/>
      <bottom style="medium">
        <color indexed="8"/>
      </bottom>
    </border>
    <border>
      <left/>
      <right/>
      <top style="double"/>
      <bottom/>
    </border>
    <border>
      <left style="medium"/>
      <right style="medium"/>
      <top style="double"/>
      <bottom/>
    </border>
    <border>
      <left style="medium"/>
      <right style="medium"/>
      <top/>
      <bottom style="double"/>
    </border>
    <border>
      <left style="double">
        <color indexed="8"/>
      </left>
      <right/>
      <top style="double">
        <color indexed="8"/>
      </top>
      <bottom/>
    </border>
    <border>
      <left/>
      <right style="double">
        <color indexed="8"/>
      </right>
      <top style="double">
        <color indexed="8"/>
      </top>
      <bottom/>
    </border>
    <border>
      <left style="double">
        <color indexed="8"/>
      </left>
      <right/>
      <top/>
      <bottom/>
    </border>
    <border>
      <left/>
      <right style="double">
        <color indexed="8"/>
      </right>
      <top/>
      <bottom/>
    </border>
    <border>
      <left style="double">
        <color indexed="8"/>
      </left>
      <right/>
      <top/>
      <bottom style="double">
        <color indexed="8"/>
      </bottom>
    </border>
    <border>
      <left/>
      <right style="double">
        <color indexed="8"/>
      </right>
      <top/>
      <bottom style="double">
        <color indexed="8"/>
      </bottom>
    </border>
    <border>
      <left style="medium">
        <color indexed="8"/>
      </left>
      <right style="medium">
        <color indexed="8"/>
      </right>
      <top style="double">
        <color indexed="8"/>
      </top>
      <bottom/>
    </border>
    <border>
      <left style="medium">
        <color indexed="8"/>
      </left>
      <right style="medium">
        <color indexed="8"/>
      </right>
      <top/>
      <bottom style="double">
        <color indexed="8"/>
      </bottom>
    </border>
    <border>
      <left/>
      <right style="double"/>
      <top/>
      <bottom style="double"/>
    </border>
    <border>
      <left style="medium">
        <color indexed="8"/>
      </left>
      <right/>
      <top style="double">
        <color indexed="8"/>
      </top>
      <bottom/>
    </border>
    <border>
      <left style="medium">
        <color indexed="8"/>
      </left>
      <right style="double">
        <color indexed="8"/>
      </right>
      <top style="double">
        <color indexed="8"/>
      </top>
      <bottom/>
    </border>
    <border>
      <left style="medium">
        <color indexed="8"/>
      </left>
      <right style="double">
        <color indexed="8"/>
      </right>
      <top/>
      <bottom/>
    </border>
    <border>
      <left style="medium">
        <color indexed="8"/>
      </left>
      <right/>
      <top/>
      <bottom style="double">
        <color indexed="8"/>
      </bottom>
    </border>
    <border>
      <left style="medium">
        <color indexed="8"/>
      </left>
      <right style="double">
        <color indexed="8"/>
      </right>
      <top/>
      <bottom style="double">
        <color indexed="8"/>
      </bottom>
    </border>
    <border>
      <left style="medium"/>
      <right style="medium"/>
      <top style="double"/>
      <bottom style="medium"/>
    </border>
    <border>
      <left style="medium"/>
      <right style="medium"/>
      <top style="medium"/>
      <bottom style="medium"/>
    </border>
    <border>
      <left style="medium"/>
      <right/>
      <top style="double"/>
      <bottom style="medium"/>
    </border>
    <border>
      <left/>
      <right style="medium"/>
      <top style="double"/>
      <bottom style="medium"/>
    </border>
    <border>
      <left/>
      <right style="medium"/>
      <top style="medium"/>
      <bottom style="medium"/>
    </border>
    <border>
      <left/>
      <right/>
      <top/>
      <bottom style="double"/>
    </border>
    <border>
      <left style="double"/>
      <right style="medium">
        <color indexed="8"/>
      </right>
      <top style="double"/>
      <bottom/>
    </border>
    <border>
      <left style="medium">
        <color indexed="8"/>
      </left>
      <right/>
      <top style="double"/>
      <bottom/>
    </border>
    <border>
      <left style="medium">
        <color indexed="8"/>
      </left>
      <right style="medium">
        <color indexed="8"/>
      </right>
      <top style="double"/>
      <bottom style="thin">
        <color indexed="8"/>
      </bottom>
    </border>
    <border>
      <left/>
      <right style="medium">
        <color indexed="8"/>
      </right>
      <top style="double"/>
      <bottom/>
    </border>
    <border>
      <left style="double"/>
      <right/>
      <top/>
      <bottom/>
    </border>
    <border>
      <left/>
      <right style="double"/>
      <top/>
      <bottom/>
    </border>
    <border>
      <left style="medium">
        <color indexed="8"/>
      </left>
      <right style="medium">
        <color indexed="8"/>
      </right>
      <top/>
      <bottom style="double"/>
    </border>
    <border>
      <left/>
      <right style="medium">
        <color indexed="8"/>
      </right>
      <top/>
      <bottom style="double"/>
    </border>
    <border>
      <left style="medium"/>
      <right style="medium">
        <color indexed="8"/>
      </right>
      <top/>
      <bottom style="double"/>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style="double">
        <color indexed="8"/>
      </left>
      <right style="medium">
        <color indexed="8"/>
      </right>
      <top style="double">
        <color indexed="8"/>
      </top>
      <bottom/>
    </border>
    <border>
      <left style="double">
        <color indexed="8"/>
      </left>
      <right style="medium">
        <color indexed="8"/>
      </right>
      <top/>
      <bottom/>
    </border>
    <border>
      <left style="double">
        <color indexed="8"/>
      </left>
      <right style="medium">
        <color indexed="8"/>
      </right>
      <top/>
      <bottom style="double">
        <color indexed="8"/>
      </bottom>
    </border>
    <border>
      <left style="medium">
        <color indexed="8"/>
      </left>
      <right style="medium">
        <color indexed="8"/>
      </right>
      <top style="double">
        <color indexed="8"/>
      </top>
      <bottom style="medium">
        <color indexed="8"/>
      </bottom>
    </border>
    <border>
      <left/>
      <right/>
      <top style="medium">
        <color indexed="8"/>
      </top>
      <bottom style="medium">
        <color indexed="8"/>
      </bottom>
    </border>
    <border>
      <left style="double"/>
      <right style="medium">
        <color indexed="8"/>
      </right>
      <top/>
      <bottom/>
    </border>
    <border>
      <left style="double"/>
      <right style="double"/>
      <top style="double"/>
      <bottom/>
    </border>
    <border>
      <left style="double"/>
      <right style="double"/>
      <top/>
      <bottom/>
    </border>
    <border>
      <left style="double"/>
      <right style="medium">
        <color indexed="8"/>
      </right>
      <top/>
      <bottom style="double"/>
    </border>
    <border>
      <left style="double"/>
      <right style="double"/>
      <top/>
      <bottom style="double"/>
    </border>
    <border>
      <left style="double"/>
      <right style="medium">
        <color indexed="8"/>
      </right>
      <top/>
      <bottom style="medium">
        <color indexed="8"/>
      </bottom>
    </border>
    <border>
      <left style="thin"/>
      <right style="thin"/>
      <top style="thin"/>
      <bottom style="thin"/>
    </border>
    <border>
      <left/>
      <right/>
      <top style="thin"/>
      <bottom/>
    </border>
    <border>
      <left style="medium">
        <color indexed="8"/>
      </left>
      <right style="slantDashDot"/>
      <top style="medium">
        <color indexed="8"/>
      </top>
      <bottom style="medium">
        <color indexed="8"/>
      </bottom>
    </border>
    <border>
      <left/>
      <right/>
      <top style="medium">
        <color indexed="8"/>
      </top>
      <bottom/>
    </border>
    <border>
      <left/>
      <right/>
      <top style="thick"/>
      <bottom/>
    </border>
    <border>
      <left/>
      <right/>
      <top style="double">
        <color indexed="8"/>
      </top>
      <bottom/>
    </border>
    <border>
      <left/>
      <right/>
      <top/>
      <bottom style="double">
        <color indexed="8"/>
      </bottom>
    </border>
    <border>
      <left/>
      <right/>
      <top style="thick"/>
      <bottom style="thick"/>
    </border>
    <border>
      <left/>
      <right/>
      <top style="thin"/>
      <bottom style="thin"/>
    </border>
    <border>
      <left style="double">
        <color indexed="8"/>
      </left>
      <right style="double">
        <color indexed="8"/>
      </right>
      <top style="double">
        <color indexed="8"/>
      </top>
      <bottom style="thin">
        <color indexed="8"/>
      </bottom>
    </border>
    <border>
      <left style="double">
        <color indexed="8"/>
      </left>
      <right style="double">
        <color indexed="8"/>
      </right>
      <top style="thin">
        <color indexed="8"/>
      </top>
      <bottom style="thin">
        <color indexed="8"/>
      </bottom>
    </border>
    <border>
      <left/>
      <right style="thin">
        <color indexed="8"/>
      </right>
      <top style="thin">
        <color indexed="8"/>
      </top>
      <bottom style="thin">
        <color indexed="8"/>
      </bottom>
    </border>
    <border>
      <left/>
      <right style="double">
        <color indexed="8"/>
      </right>
      <top style="thin">
        <color indexed="8"/>
      </top>
      <bottom style="thin">
        <color indexed="8"/>
      </bottom>
    </border>
    <border>
      <left style="double">
        <color indexed="8"/>
      </left>
      <right style="thin">
        <color indexed="8"/>
      </right>
      <top/>
      <bottom style="thin">
        <color indexed="8"/>
      </bottom>
    </border>
    <border>
      <left/>
      <right style="double">
        <color indexed="8"/>
      </right>
      <top/>
      <bottom style="thin">
        <color indexed="8"/>
      </bottom>
    </border>
    <border>
      <left style="double"/>
      <right style="double"/>
      <top style="double"/>
      <bottom style="thin"/>
    </border>
    <border>
      <left style="double"/>
      <right style="double"/>
      <top style="thin"/>
      <bottom style="thin"/>
    </border>
    <border>
      <left style="double">
        <color indexed="8"/>
      </left>
      <right style="thin">
        <color indexed="8"/>
      </right>
      <top style="thin">
        <color indexed="8"/>
      </top>
      <bottom style="thin">
        <color indexed="8"/>
      </bottom>
    </border>
    <border>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double">
        <color indexed="8"/>
      </top>
      <bottom style="thin">
        <color indexed="8"/>
      </bottom>
    </border>
    <border>
      <left/>
      <right style="double">
        <color indexed="8"/>
      </right>
      <top style="double">
        <color indexed="8"/>
      </top>
      <bottom style="thin">
        <color indexed="8"/>
      </bottom>
    </border>
    <border>
      <left style="double"/>
      <right style="double"/>
      <top/>
      <bottom style="thin"/>
    </border>
    <border>
      <left/>
      <right style="thin">
        <color indexed="8"/>
      </right>
      <top/>
      <bottom style="double">
        <color indexed="8"/>
      </bottom>
    </border>
    <border>
      <left style="thin">
        <color indexed="8"/>
      </left>
      <right style="double"/>
      <top style="thin">
        <color indexed="8"/>
      </top>
      <bottom style="double">
        <color indexed="8"/>
      </bottom>
    </border>
    <border>
      <left style="double"/>
      <right style="thin">
        <color indexed="8"/>
      </right>
      <top style="thin">
        <color indexed="8"/>
      </top>
      <bottom style="double">
        <color indexed="8"/>
      </bottom>
    </border>
    <border>
      <left/>
      <right style="double">
        <color indexed="8"/>
      </right>
      <top style="thin">
        <color indexed="8"/>
      </top>
      <bottom style="double">
        <color indexed="8"/>
      </bottom>
    </border>
    <border>
      <left style="double"/>
      <right style="double"/>
      <top style="thin"/>
      <bottom style="double"/>
    </border>
    <border>
      <left style="double">
        <color indexed="8"/>
      </left>
      <right style="double">
        <color indexed="8"/>
      </right>
      <top style="double">
        <color indexed="8"/>
      </top>
      <bottom/>
    </border>
    <border>
      <left style="double">
        <color indexed="8"/>
      </left>
      <right style="double">
        <color indexed="8"/>
      </right>
      <top/>
      <bottom style="double">
        <color indexed="8"/>
      </bottom>
    </border>
    <border>
      <left style="medium">
        <color indexed="8"/>
      </left>
      <right style="thin">
        <color indexed="8"/>
      </right>
      <top/>
      <bottom style="double">
        <color indexed="8"/>
      </bottom>
    </border>
    <border>
      <left style="double">
        <color indexed="8"/>
      </left>
      <right style="thin">
        <color indexed="8"/>
      </right>
      <top/>
      <bottom style="double">
        <color indexed="8"/>
      </bottom>
    </border>
    <border>
      <left/>
      <right/>
      <top style="thin">
        <color indexed="8"/>
      </top>
      <bottom style="double">
        <color indexed="8"/>
      </bottom>
    </border>
    <border>
      <left/>
      <right/>
      <top/>
      <bottom style="thin">
        <color indexed="8"/>
      </bottom>
    </border>
    <border>
      <left style="medium">
        <color indexed="8"/>
      </left>
      <right style="double">
        <color indexed="8"/>
      </right>
      <top style="double">
        <color indexed="8"/>
      </top>
      <bottom style="thin">
        <color indexed="8"/>
      </bottom>
    </border>
    <border>
      <left style="double">
        <color indexed="8"/>
      </left>
      <right style="double">
        <color indexed="8"/>
      </right>
      <top/>
      <bottom style="thin">
        <color indexed="8"/>
      </bottom>
    </border>
    <border>
      <left style="medium">
        <color indexed="8"/>
      </left>
      <right style="double">
        <color indexed="8"/>
      </right>
      <top/>
      <bottom style="thin">
        <color indexed="8"/>
      </bottom>
    </border>
    <border>
      <left style="double">
        <color indexed="8"/>
      </left>
      <right style="double">
        <color indexed="8"/>
      </right>
      <top/>
      <bottom/>
    </border>
    <border>
      <left style="double">
        <color indexed="8"/>
      </left>
      <right style="double">
        <color indexed="8"/>
      </right>
      <top style="thin">
        <color indexed="8"/>
      </top>
      <bottom style="thin"/>
    </border>
    <border>
      <left style="double">
        <color indexed="8"/>
      </left>
      <right style="double">
        <color indexed="8"/>
      </right>
      <top style="thin"/>
      <bottom style="double">
        <color indexed="8"/>
      </bottom>
    </border>
    <border>
      <left/>
      <right/>
      <top style="medium">
        <color indexed="8"/>
      </top>
      <bottom style="double">
        <color indexed="8"/>
      </bottom>
    </border>
    <border>
      <left/>
      <right/>
      <top/>
      <bottom style="mediumDashed">
        <color indexed="8"/>
      </bottom>
    </border>
    <border>
      <left/>
      <right style="medium">
        <color indexed="8"/>
      </right>
      <top/>
      <bottom style="medium"/>
    </border>
    <border>
      <left style="medium">
        <color indexed="8"/>
      </left>
      <right style="medium">
        <color indexed="8"/>
      </right>
      <top style="medium">
        <color indexed="8"/>
      </top>
      <bottom/>
    </border>
    <border>
      <left style="medium">
        <color indexed="8"/>
      </left>
      <right/>
      <top style="medium">
        <color indexed="8"/>
      </top>
      <bottom/>
    </border>
    <border>
      <left/>
      <right style="medium">
        <color indexed="8"/>
      </right>
      <top style="medium">
        <color indexed="8"/>
      </top>
      <bottom/>
    </border>
    <border>
      <left style="thick"/>
      <right/>
      <top style="thick"/>
      <bottom style="thick"/>
    </border>
    <border>
      <left/>
      <right style="thick"/>
      <top style="thick"/>
      <bottom style="thick"/>
    </border>
    <border>
      <left style="thin"/>
      <right style="thin"/>
      <top style="double"/>
      <bottom/>
    </border>
    <border>
      <left style="thin"/>
      <right style="thin"/>
      <top/>
      <bottom/>
    </border>
    <border>
      <left style="double"/>
      <right style="thin"/>
      <top style="double"/>
      <bottom style="thin"/>
    </border>
    <border>
      <left style="thin"/>
      <right style="thin"/>
      <top/>
      <bottom style="double"/>
    </border>
    <border>
      <left style="thin"/>
      <right/>
      <top style="thin"/>
      <bottom style="thin"/>
    </border>
    <border>
      <left style="thin"/>
      <right style="double"/>
      <top style="double"/>
      <bottom/>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thin"/>
      <bottom style="thin"/>
    </border>
    <border>
      <left style="double"/>
      <right style="thin"/>
      <top style="thin"/>
      <bottom/>
    </border>
    <border>
      <left style="thin"/>
      <right style="thin"/>
      <top style="thin"/>
      <bottom/>
    </border>
    <border>
      <left style="thin"/>
      <right style="double"/>
      <top style="thin"/>
      <bottom/>
    </border>
    <border>
      <left style="double"/>
      <right style="thin"/>
      <top style="medium"/>
      <bottom/>
    </border>
    <border>
      <left style="thin"/>
      <right style="thin"/>
      <top style="medium"/>
      <bottom/>
    </border>
    <border>
      <left style="thin"/>
      <right style="double"/>
      <top style="medium"/>
      <bottom/>
    </border>
    <border>
      <left style="double"/>
      <right style="thin"/>
      <top/>
      <bottom style="double"/>
    </border>
    <border>
      <left style="thin"/>
      <right style="double"/>
      <top/>
      <bottom style="double"/>
    </border>
    <border>
      <left style="thin"/>
      <right style="thin"/>
      <top style="double"/>
      <bottom style="double"/>
    </border>
    <border>
      <left style="double"/>
      <right style="thin"/>
      <top style="double"/>
      <bottom/>
    </border>
    <border>
      <left style="double"/>
      <right style="thin"/>
      <top/>
      <bottom/>
    </border>
    <border>
      <left style="double"/>
      <right/>
      <top style="medium"/>
      <bottom/>
    </border>
    <border>
      <left/>
      <right style="double"/>
      <top style="medium"/>
      <bottom/>
    </border>
    <border>
      <left style="double"/>
      <right style="thin"/>
      <top/>
      <bottom style="medium"/>
    </border>
    <border>
      <left style="thin"/>
      <right style="thin"/>
      <top/>
      <bottom style="medium"/>
    </border>
    <border>
      <left/>
      <right style="double"/>
      <top/>
      <bottom style="medium"/>
    </border>
    <border>
      <left style="double"/>
      <right/>
      <top/>
      <bottom style="thin"/>
    </border>
    <border>
      <left/>
      <right style="double"/>
      <top/>
      <bottom style="thin"/>
    </border>
    <border>
      <left style="double"/>
      <right style="thin"/>
      <top/>
      <bottom style="thin"/>
    </border>
    <border>
      <left style="thin"/>
      <right style="thin"/>
      <top/>
      <bottom style="thin"/>
    </border>
    <border>
      <left style="double"/>
      <right/>
      <top style="thin"/>
      <bottom style="thin"/>
    </border>
    <border>
      <left/>
      <right style="double"/>
      <top style="thin"/>
      <bottom style="thin"/>
    </border>
    <border>
      <left style="double"/>
      <right/>
      <top style="medium"/>
      <bottom style="thin"/>
    </border>
    <border>
      <left/>
      <right/>
      <top style="medium"/>
      <bottom style="thin"/>
    </border>
    <border>
      <left/>
      <right style="double"/>
      <top/>
      <bottom style="double">
        <color indexed="8"/>
      </bottom>
    </border>
    <border>
      <left style="thin">
        <color indexed="8"/>
      </left>
      <right style="thin">
        <color indexed="8"/>
      </right>
      <top style="thin">
        <color indexed="8"/>
      </top>
      <bottom style="thin">
        <color indexed="8"/>
      </bottom>
    </border>
    <border>
      <left style="double"/>
      <right style="thin"/>
      <top style="medium"/>
      <bottom style="thin"/>
    </border>
    <border>
      <left/>
      <right style="thin"/>
      <top style="medium"/>
      <bottom style="thin"/>
    </border>
    <border>
      <left/>
      <right/>
      <top style="medium"/>
      <bottom/>
    </border>
    <border>
      <left/>
      <right style="thick"/>
      <top/>
      <bottom/>
    </border>
    <border>
      <left style="medium">
        <color indexed="8"/>
      </left>
      <right/>
      <top/>
      <bottom style="thin">
        <color indexed="8"/>
      </bottom>
    </border>
    <border>
      <left/>
      <right style="medium">
        <color indexed="8"/>
      </right>
      <top/>
      <bottom style="thin">
        <color indexed="8"/>
      </bottom>
    </border>
    <border>
      <left/>
      <right style="medium"/>
      <top style="medium">
        <color indexed="8"/>
      </top>
      <bottom style="medium">
        <color indexed="8"/>
      </bottom>
    </border>
    <border>
      <left style="medium"/>
      <right/>
      <top style="double"/>
      <bottom style="medium">
        <color indexed="8"/>
      </bottom>
    </border>
    <border>
      <left/>
      <right/>
      <top style="double"/>
      <bottom style="medium">
        <color indexed="8"/>
      </bottom>
    </border>
    <border>
      <left/>
      <right style="medium"/>
      <top style="double"/>
      <bottom style="medium">
        <color indexed="8"/>
      </bottom>
    </border>
    <border>
      <left style="medium">
        <color indexed="8"/>
      </left>
      <right/>
      <top style="double">
        <color indexed="8"/>
      </top>
      <bottom style="medium"/>
    </border>
    <border>
      <left/>
      <right/>
      <top style="double">
        <color indexed="8"/>
      </top>
      <bottom style="medium"/>
    </border>
    <border>
      <left/>
      <right style="medium">
        <color indexed="8"/>
      </right>
      <top style="double">
        <color indexed="8"/>
      </top>
      <bottom style="medium"/>
    </border>
    <border>
      <left style="medium">
        <color indexed="8"/>
      </left>
      <right/>
      <top style="double">
        <color indexed="8"/>
      </top>
      <bottom style="medium">
        <color indexed="8"/>
      </bottom>
    </border>
    <border>
      <left/>
      <right style="medium">
        <color indexed="8"/>
      </right>
      <top style="double">
        <color indexed="8"/>
      </top>
      <bottom style="medium">
        <color indexed="8"/>
      </bottom>
    </border>
    <border>
      <left/>
      <right style="medium">
        <color indexed="8"/>
      </right>
      <top/>
      <bottom style="double">
        <color indexed="8"/>
      </bottom>
    </border>
    <border>
      <left style="double"/>
      <right/>
      <top/>
      <bottom style="medium"/>
    </border>
    <border>
      <left style="medium"/>
      <right/>
      <top style="medium"/>
      <bottom style="medium"/>
    </border>
    <border>
      <left style="medium">
        <color indexed="8"/>
      </left>
      <right/>
      <top/>
      <bottom style="medium">
        <color indexed="8"/>
      </bottom>
    </border>
    <border>
      <left style="double">
        <color indexed="8"/>
      </left>
      <right/>
      <top style="double">
        <color indexed="8"/>
      </top>
      <bottom style="medium">
        <color indexed="8"/>
      </bottom>
    </border>
    <border>
      <left/>
      <right style="double">
        <color indexed="8"/>
      </right>
      <top style="double">
        <color indexed="8"/>
      </top>
      <bottom style="medium">
        <color indexed="8"/>
      </bottom>
    </border>
    <border>
      <left/>
      <right/>
      <top style="thick"/>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098">
    <xf numFmtId="0" fontId="0" fillId="0" borderId="0" xfId="0"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horizontal="center"/>
    </xf>
    <xf numFmtId="0" fontId="0" fillId="0" borderId="0" xfId="0" applyFont="1" applyAlignment="1">
      <alignment/>
    </xf>
    <xf numFmtId="0" fontId="4" fillId="0" borderId="0" xfId="0" applyFont="1" applyAlignment="1">
      <alignment/>
    </xf>
    <xf numFmtId="0" fontId="6" fillId="0" borderId="0" xfId="0" applyFont="1" applyAlignment="1">
      <alignment/>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4" fillId="0" borderId="11" xfId="0" applyFont="1" applyBorder="1" applyAlignment="1">
      <alignment/>
    </xf>
    <xf numFmtId="0" fontId="10" fillId="0" borderId="12" xfId="0" applyFont="1" applyBorder="1" applyAlignment="1">
      <alignment horizontal="center"/>
    </xf>
    <xf numFmtId="0" fontId="10" fillId="0" borderId="13" xfId="0" applyFont="1" applyBorder="1" applyAlignment="1">
      <alignment horizontal="center"/>
    </xf>
    <xf numFmtId="0" fontId="0" fillId="33" borderId="0" xfId="0" applyFill="1" applyAlignment="1">
      <alignment/>
    </xf>
    <xf numFmtId="0" fontId="5" fillId="33" borderId="0" xfId="0" applyFont="1" applyFill="1" applyAlignment="1">
      <alignment/>
    </xf>
    <xf numFmtId="37" fontId="0" fillId="0" borderId="0" xfId="0" applyNumberFormat="1" applyAlignment="1" applyProtection="1">
      <alignment/>
      <protection/>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0" fillId="0" borderId="17" xfId="0" applyBorder="1" applyAlignment="1">
      <alignment/>
    </xf>
    <xf numFmtId="0" fontId="0" fillId="0" borderId="0" xfId="0" applyFont="1" applyBorder="1" applyAlignment="1">
      <alignment/>
    </xf>
    <xf numFmtId="0" fontId="4" fillId="0" borderId="14" xfId="0" applyFont="1" applyBorder="1" applyAlignment="1">
      <alignment horizontal="center"/>
    </xf>
    <xf numFmtId="0" fontId="9" fillId="0" borderId="0" xfId="0" applyFont="1" applyAlignment="1">
      <alignment/>
    </xf>
    <xf numFmtId="0" fontId="11" fillId="0" borderId="0" xfId="0" applyFont="1" applyAlignment="1">
      <alignment/>
    </xf>
    <xf numFmtId="0" fontId="9" fillId="0" borderId="0" xfId="0" applyFont="1" applyBorder="1" applyAlignment="1">
      <alignment/>
    </xf>
    <xf numFmtId="0" fontId="3" fillId="33" borderId="0" xfId="0" applyFont="1" applyFill="1" applyBorder="1" applyAlignment="1">
      <alignment/>
    </xf>
    <xf numFmtId="0" fontId="6" fillId="0" borderId="0" xfId="0" applyFont="1" applyAlignment="1">
      <alignment horizontal="center"/>
    </xf>
    <xf numFmtId="0" fontId="15" fillId="0" borderId="0" xfId="0" applyFont="1" applyAlignment="1">
      <alignment/>
    </xf>
    <xf numFmtId="0" fontId="16" fillId="0" borderId="0" xfId="0" applyFont="1" applyBorder="1" applyAlignment="1">
      <alignment/>
    </xf>
    <xf numFmtId="0" fontId="15" fillId="0" borderId="0" xfId="0" applyFont="1" applyBorder="1" applyAlignment="1">
      <alignment/>
    </xf>
    <xf numFmtId="0" fontId="11" fillId="34" borderId="18" xfId="0" applyFont="1" applyFill="1" applyBorder="1" applyAlignment="1">
      <alignment/>
    </xf>
    <xf numFmtId="0" fontId="11" fillId="34" borderId="0" xfId="0" applyFont="1" applyFill="1" applyAlignment="1">
      <alignment/>
    </xf>
    <xf numFmtId="0" fontId="6" fillId="0" borderId="0" xfId="0" applyFont="1" applyAlignment="1">
      <alignment horizontal="left"/>
    </xf>
    <xf numFmtId="0" fontId="11" fillId="34" borderId="0" xfId="0" applyFont="1" applyFill="1" applyAlignment="1" applyProtection="1">
      <alignment/>
      <protection/>
    </xf>
    <xf numFmtId="0" fontId="0" fillId="34" borderId="19" xfId="0" applyFont="1" applyFill="1" applyBorder="1" applyAlignment="1">
      <alignment/>
    </xf>
    <xf numFmtId="0" fontId="0" fillId="34" borderId="19" xfId="0" applyFont="1" applyFill="1" applyBorder="1" applyAlignment="1">
      <alignment horizontal="left"/>
    </xf>
    <xf numFmtId="0" fontId="9" fillId="34" borderId="0" xfId="0" applyFont="1" applyFill="1" applyAlignment="1">
      <alignment/>
    </xf>
    <xf numFmtId="0" fontId="9" fillId="33" borderId="0" xfId="0" applyFont="1" applyFill="1" applyAlignment="1">
      <alignment/>
    </xf>
    <xf numFmtId="0" fontId="11" fillId="33" borderId="0" xfId="0" applyFont="1" applyFill="1" applyAlignment="1">
      <alignment/>
    </xf>
    <xf numFmtId="0" fontId="9" fillId="34" borderId="18" xfId="0" applyFont="1" applyFill="1" applyBorder="1" applyAlignment="1">
      <alignment/>
    </xf>
    <xf numFmtId="0" fontId="11" fillId="34" borderId="20" xfId="0" applyFont="1" applyFill="1" applyBorder="1" applyAlignment="1" applyProtection="1">
      <alignment/>
      <protection/>
    </xf>
    <xf numFmtId="0" fontId="11" fillId="0" borderId="0" xfId="0" applyFont="1" applyAlignment="1" applyProtection="1">
      <alignment/>
      <protection/>
    </xf>
    <xf numFmtId="0" fontId="11" fillId="0" borderId="14" xfId="0" applyFont="1" applyBorder="1" applyAlignment="1" applyProtection="1">
      <alignment horizontal="center"/>
      <protection/>
    </xf>
    <xf numFmtId="0" fontId="14" fillId="0" borderId="0" xfId="0" applyFont="1" applyAlignment="1" applyProtection="1">
      <alignment/>
      <protection/>
    </xf>
    <xf numFmtId="0" fontId="0" fillId="33" borderId="0" xfId="0" applyFont="1" applyFill="1" applyAlignment="1" applyProtection="1">
      <alignment/>
      <protection/>
    </xf>
    <xf numFmtId="0" fontId="10" fillId="33" borderId="0" xfId="0" applyFont="1" applyFill="1" applyAlignment="1" applyProtection="1">
      <alignment/>
      <protection/>
    </xf>
    <xf numFmtId="0" fontId="0" fillId="33" borderId="0" xfId="0" applyFont="1" applyFill="1" applyAlignment="1">
      <alignment/>
    </xf>
    <xf numFmtId="0" fontId="4" fillId="34" borderId="18"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Alignment="1">
      <alignment/>
    </xf>
    <xf numFmtId="0" fontId="4" fillId="34" borderId="0" xfId="0" applyFont="1" applyFill="1" applyAlignment="1" applyProtection="1">
      <alignment/>
      <protection/>
    </xf>
    <xf numFmtId="0" fontId="4" fillId="34" borderId="0" xfId="0" applyFont="1" applyFill="1" applyAlignment="1">
      <alignment/>
    </xf>
    <xf numFmtId="0" fontId="4" fillId="34" borderId="21" xfId="0" applyFont="1" applyFill="1" applyBorder="1" applyAlignment="1">
      <alignment/>
    </xf>
    <xf numFmtId="0" fontId="11" fillId="34" borderId="18" xfId="0" applyFont="1" applyFill="1" applyBorder="1" applyAlignment="1">
      <alignment horizontal="left"/>
    </xf>
    <xf numFmtId="0" fontId="9" fillId="34" borderId="0" xfId="0" applyFont="1" applyFill="1" applyAlignment="1">
      <alignment horizontal="left"/>
    </xf>
    <xf numFmtId="0" fontId="0" fillId="0" borderId="0" xfId="0" applyAlignment="1">
      <alignment horizontal="center"/>
    </xf>
    <xf numFmtId="37" fontId="0" fillId="0" borderId="0" xfId="0" applyNumberFormat="1" applyAlignment="1">
      <alignment/>
    </xf>
    <xf numFmtId="0" fontId="15" fillId="0" borderId="0" xfId="0" applyFont="1" applyAlignment="1">
      <alignment horizontal="center"/>
    </xf>
    <xf numFmtId="37" fontId="0" fillId="0" borderId="0" xfId="0" applyNumberFormat="1" applyAlignment="1" applyProtection="1">
      <alignment horizontal="center"/>
      <protection/>
    </xf>
    <xf numFmtId="0" fontId="17" fillId="0" borderId="22" xfId="0" applyFont="1" applyBorder="1" applyAlignment="1">
      <alignment horizontal="center" wrapText="1"/>
    </xf>
    <xf numFmtId="0" fontId="0" fillId="34" borderId="23" xfId="0" applyFont="1" applyFill="1" applyBorder="1" applyAlignment="1">
      <alignment/>
    </xf>
    <xf numFmtId="37" fontId="0" fillId="34" borderId="24" xfId="0" applyNumberFormat="1" applyFont="1" applyFill="1" applyBorder="1" applyAlignment="1">
      <alignment/>
    </xf>
    <xf numFmtId="0" fontId="4" fillId="0" borderId="12" xfId="0" applyFont="1" applyFill="1" applyBorder="1" applyAlignment="1">
      <alignment horizontal="center"/>
    </xf>
    <xf numFmtId="0" fontId="0" fillId="0" borderId="25" xfId="0" applyBorder="1" applyAlignment="1">
      <alignment/>
    </xf>
    <xf numFmtId="0" fontId="4" fillId="0" borderId="25" xfId="0" applyFont="1" applyBorder="1" applyAlignment="1">
      <alignment/>
    </xf>
    <xf numFmtId="0" fontId="4" fillId="0" borderId="13" xfId="0" applyFont="1" applyBorder="1" applyAlignment="1">
      <alignment horizontal="center"/>
    </xf>
    <xf numFmtId="0" fontId="0" fillId="0" borderId="26" xfId="0" applyBorder="1" applyAlignment="1">
      <alignment/>
    </xf>
    <xf numFmtId="0" fontId="4" fillId="0" borderId="26" xfId="0" applyFont="1" applyBorder="1" applyAlignment="1">
      <alignment horizontal="center"/>
    </xf>
    <xf numFmtId="0" fontId="4" fillId="0" borderId="27" xfId="0" applyFont="1" applyBorder="1" applyAlignment="1">
      <alignment horizontal="center"/>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0" fontId="11" fillId="0" borderId="31"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9" fillId="0" borderId="34" xfId="0" applyFont="1" applyBorder="1" applyAlignment="1">
      <alignment/>
    </xf>
    <xf numFmtId="0" fontId="11" fillId="0" borderId="34" xfId="0" applyFont="1" applyBorder="1" applyAlignment="1">
      <alignment horizontal="center"/>
    </xf>
    <xf numFmtId="0" fontId="11" fillId="0" borderId="15" xfId="0" applyFont="1" applyBorder="1" applyAlignment="1">
      <alignment horizontal="center"/>
    </xf>
    <xf numFmtId="0" fontId="11" fillId="0" borderId="35" xfId="0" applyFont="1" applyBorder="1" applyAlignment="1">
      <alignment horizontal="center"/>
    </xf>
    <xf numFmtId="0" fontId="8" fillId="0" borderId="10" xfId="0" applyFont="1" applyBorder="1" applyAlignment="1">
      <alignment horizontal="center"/>
    </xf>
    <xf numFmtId="0" fontId="8" fillId="0" borderId="36"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2" fillId="34" borderId="0" xfId="0" applyFont="1" applyFill="1" applyAlignment="1">
      <alignment horizontal="left"/>
    </xf>
    <xf numFmtId="37" fontId="4" fillId="34" borderId="0" xfId="0" applyNumberFormat="1" applyFont="1" applyFill="1" applyAlignment="1">
      <alignment/>
    </xf>
    <xf numFmtId="0" fontId="4" fillId="34" borderId="0" xfId="0" applyFont="1" applyFill="1" applyAlignment="1">
      <alignment horizontal="left"/>
    </xf>
    <xf numFmtId="0" fontId="4" fillId="34" borderId="0" xfId="0" applyFont="1" applyFill="1" applyAlignment="1">
      <alignment/>
    </xf>
    <xf numFmtId="37" fontId="2" fillId="34" borderId="0" xfId="0" applyNumberFormat="1" applyFont="1" applyFill="1" applyAlignment="1">
      <alignment/>
    </xf>
    <xf numFmtId="0" fontId="11" fillId="0" borderId="15" xfId="0" applyFont="1" applyBorder="1" applyAlignment="1">
      <alignment/>
    </xf>
    <xf numFmtId="0" fontId="11" fillId="0" borderId="37" xfId="0" applyFont="1" applyBorder="1" applyAlignment="1" applyProtection="1">
      <alignment horizontal="center"/>
      <protection/>
    </xf>
    <xf numFmtId="0" fontId="9" fillId="0" borderId="38" xfId="0" applyFont="1" applyBorder="1" applyAlignment="1" applyProtection="1">
      <alignment/>
      <protection/>
    </xf>
    <xf numFmtId="0" fontId="11" fillId="0" borderId="39" xfId="0" applyFont="1" applyBorder="1" applyAlignment="1" applyProtection="1">
      <alignment horizontal="center"/>
      <protection/>
    </xf>
    <xf numFmtId="0" fontId="11" fillId="0" borderId="40" xfId="0" applyFont="1" applyBorder="1" applyAlignment="1" applyProtection="1">
      <alignment horizontal="center"/>
      <protection/>
    </xf>
    <xf numFmtId="0" fontId="11" fillId="0" borderId="41" xfId="0" applyFont="1" applyBorder="1" applyAlignment="1" applyProtection="1">
      <alignment horizontal="center"/>
      <protection/>
    </xf>
    <xf numFmtId="0" fontId="9" fillId="0" borderId="37" xfId="0" applyFont="1" applyBorder="1" applyAlignment="1" applyProtection="1">
      <alignment/>
      <protection/>
    </xf>
    <xf numFmtId="0" fontId="4" fillId="34" borderId="18" xfId="0" applyFont="1" applyFill="1" applyBorder="1" applyAlignment="1" applyProtection="1">
      <alignment horizontal="left"/>
      <protection/>
    </xf>
    <xf numFmtId="0" fontId="0" fillId="34" borderId="0" xfId="0" applyFont="1" applyFill="1" applyBorder="1" applyAlignment="1">
      <alignment/>
    </xf>
    <xf numFmtId="0" fontId="12" fillId="33" borderId="0" xfId="0" applyFont="1" applyFill="1" applyAlignment="1">
      <alignment/>
    </xf>
    <xf numFmtId="37" fontId="0" fillId="34" borderId="42" xfId="0" applyNumberFormat="1" applyFont="1" applyFill="1" applyBorder="1" applyAlignment="1">
      <alignment horizontal="left" wrapText="1"/>
    </xf>
    <xf numFmtId="37" fontId="0" fillId="34" borderId="43" xfId="0" applyNumberFormat="1" applyFont="1" applyFill="1" applyBorder="1" applyAlignment="1">
      <alignment horizontal="left" wrapText="1"/>
    </xf>
    <xf numFmtId="0" fontId="0" fillId="34" borderId="44" xfId="0" applyFont="1" applyFill="1" applyBorder="1" applyAlignment="1">
      <alignment horizontal="left" wrapText="1"/>
    </xf>
    <xf numFmtId="39" fontId="11" fillId="34" borderId="23" xfId="0" applyNumberFormat="1" applyFont="1" applyFill="1" applyBorder="1" applyAlignment="1">
      <alignment/>
    </xf>
    <xf numFmtId="39" fontId="11" fillId="34" borderId="23" xfId="42" applyNumberFormat="1" applyFont="1" applyFill="1" applyBorder="1" applyAlignment="1">
      <alignment/>
    </xf>
    <xf numFmtId="39" fontId="11" fillId="34" borderId="24" xfId="42" applyNumberFormat="1" applyFont="1" applyFill="1" applyBorder="1" applyAlignment="1">
      <alignment/>
    </xf>
    <xf numFmtId="39" fontId="11" fillId="34" borderId="23" xfId="42" applyNumberFormat="1" applyFont="1" applyFill="1" applyBorder="1" applyAlignment="1" applyProtection="1">
      <alignment/>
      <protection/>
    </xf>
    <xf numFmtId="0" fontId="24" fillId="0" borderId="0" xfId="0" applyNumberFormat="1" applyFont="1" applyAlignment="1">
      <alignment horizontal="left"/>
    </xf>
    <xf numFmtId="0" fontId="24" fillId="0" borderId="0" xfId="0" applyNumberFormat="1" applyFont="1" applyAlignment="1">
      <alignment horizontal="right"/>
    </xf>
    <xf numFmtId="167" fontId="24" fillId="0" borderId="0" xfId="0" applyNumberFormat="1" applyFont="1" applyAlignment="1">
      <alignment/>
    </xf>
    <xf numFmtId="0" fontId="24" fillId="0" borderId="0" xfId="0" applyNumberFormat="1" applyFont="1" applyAlignment="1">
      <alignment/>
    </xf>
    <xf numFmtId="0" fontId="24" fillId="0" borderId="0" xfId="0" applyNumberFormat="1" applyFont="1" applyAlignment="1" applyProtection="1">
      <alignment horizontal="left"/>
      <protection/>
    </xf>
    <xf numFmtId="167" fontId="24" fillId="0" borderId="0" xfId="0" applyNumberFormat="1" applyFont="1" applyAlignment="1">
      <alignment horizontal="right"/>
    </xf>
    <xf numFmtId="169" fontId="24" fillId="0" borderId="0" xfId="0" applyNumberFormat="1" applyFont="1" applyAlignment="1">
      <alignment/>
    </xf>
    <xf numFmtId="0" fontId="0" fillId="0" borderId="0" xfId="0" applyAlignment="1">
      <alignment/>
    </xf>
    <xf numFmtId="0" fontId="0" fillId="33" borderId="0" xfId="0" applyFont="1" applyFill="1" applyBorder="1" applyAlignment="1" applyProtection="1">
      <alignment/>
      <protection/>
    </xf>
    <xf numFmtId="37" fontId="9" fillId="35" borderId="24" xfId="0" applyNumberFormat="1" applyFont="1" applyFill="1" applyBorder="1" applyAlignment="1">
      <alignment horizontal="left"/>
    </xf>
    <xf numFmtId="0" fontId="0" fillId="35" borderId="23" xfId="0" applyFont="1" applyFill="1" applyBorder="1" applyAlignment="1">
      <alignment/>
    </xf>
    <xf numFmtId="0" fontId="0" fillId="35" borderId="24" xfId="0" applyFont="1" applyFill="1" applyBorder="1" applyAlignment="1">
      <alignment/>
    </xf>
    <xf numFmtId="37" fontId="0" fillId="35" borderId="24" xfId="0" applyNumberFormat="1" applyFont="1" applyFill="1" applyBorder="1" applyAlignment="1">
      <alignment/>
    </xf>
    <xf numFmtId="0" fontId="0" fillId="35" borderId="23" xfId="0" applyFill="1" applyBorder="1" applyAlignment="1">
      <alignment/>
    </xf>
    <xf numFmtId="0" fontId="0" fillId="35" borderId="24" xfId="0" applyFill="1" applyBorder="1" applyAlignment="1">
      <alignment/>
    </xf>
    <xf numFmtId="37" fontId="0" fillId="35" borderId="24" xfId="0" applyNumberFormat="1" applyFill="1" applyBorder="1" applyAlignment="1">
      <alignment/>
    </xf>
    <xf numFmtId="0" fontId="4" fillId="33" borderId="0" xfId="0" applyFont="1" applyFill="1" applyAlignment="1">
      <alignment/>
    </xf>
    <xf numFmtId="0" fontId="7" fillId="33" borderId="0" xfId="0" applyFont="1" applyFill="1" applyBorder="1" applyAlignment="1">
      <alignment/>
    </xf>
    <xf numFmtId="0" fontId="11" fillId="34" borderId="18" xfId="0" applyFont="1" applyFill="1" applyBorder="1" applyAlignment="1" applyProtection="1">
      <alignment horizontal="left"/>
      <protection/>
    </xf>
    <xf numFmtId="0" fontId="11" fillId="34" borderId="21" xfId="0" applyFont="1" applyFill="1" applyBorder="1" applyAlignment="1" applyProtection="1">
      <alignment horizontal="left"/>
      <protection/>
    </xf>
    <xf numFmtId="37" fontId="21" fillId="35" borderId="45" xfId="0" applyNumberFormat="1" applyFont="1" applyFill="1" applyBorder="1" applyAlignment="1">
      <alignment horizontal="center" wrapText="1"/>
    </xf>
    <xf numFmtId="37" fontId="21" fillId="35" borderId="46" xfId="0" applyNumberFormat="1" applyFont="1" applyFill="1" applyBorder="1" applyAlignment="1">
      <alignment horizontal="center" wrapText="1"/>
    </xf>
    <xf numFmtId="37" fontId="0" fillId="35" borderId="46" xfId="0" applyNumberFormat="1" applyFont="1" applyFill="1" applyBorder="1" applyAlignment="1">
      <alignment wrapText="1"/>
    </xf>
    <xf numFmtId="0" fontId="6" fillId="0" borderId="0" xfId="0" applyFont="1" applyFill="1" applyAlignment="1">
      <alignment/>
    </xf>
    <xf numFmtId="0" fontId="11"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47" xfId="0" applyFont="1" applyBorder="1" applyAlignment="1">
      <alignment horizontal="center"/>
    </xf>
    <xf numFmtId="0" fontId="4" fillId="0" borderId="36" xfId="0" applyFont="1" applyBorder="1" applyAlignment="1">
      <alignment horizontal="center"/>
    </xf>
    <xf numFmtId="0" fontId="3" fillId="33" borderId="0" xfId="0" applyFont="1" applyFill="1" applyAlignment="1" applyProtection="1">
      <alignment horizontal="center"/>
      <protection/>
    </xf>
    <xf numFmtId="0" fontId="4" fillId="0" borderId="14"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0" fillId="0" borderId="49" xfId="0" applyBorder="1" applyAlignment="1">
      <alignment/>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52"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12" xfId="0" applyFont="1" applyBorder="1" applyAlignment="1">
      <alignment horizontal="center"/>
    </xf>
    <xf numFmtId="0" fontId="4" fillId="0" borderId="56" xfId="0" applyFont="1" applyBorder="1" applyAlignment="1">
      <alignment horizontal="center"/>
    </xf>
    <xf numFmtId="0" fontId="23" fillId="0" borderId="0" xfId="0" applyFont="1" applyAlignment="1">
      <alignment horizontal="center"/>
    </xf>
    <xf numFmtId="39" fontId="24" fillId="0" borderId="0" xfId="0" applyNumberFormat="1" applyFont="1" applyAlignment="1">
      <alignment horizontal="left"/>
    </xf>
    <xf numFmtId="0" fontId="4" fillId="35" borderId="0" xfId="0" applyFont="1" applyFill="1" applyBorder="1" applyAlignment="1">
      <alignment horizontal="left"/>
    </xf>
    <xf numFmtId="0" fontId="0" fillId="35" borderId="57" xfId="0" applyFont="1" applyFill="1" applyBorder="1" applyAlignment="1">
      <alignment horizontal="left"/>
    </xf>
    <xf numFmtId="0" fontId="0" fillId="35" borderId="23" xfId="0" applyFont="1" applyFill="1" applyBorder="1" applyAlignment="1">
      <alignment horizontal="left"/>
    </xf>
    <xf numFmtId="0" fontId="9" fillId="35" borderId="24" xfId="0" applyFont="1" applyFill="1" applyBorder="1" applyAlignment="1">
      <alignment horizontal="center"/>
    </xf>
    <xf numFmtId="0" fontId="9" fillId="35" borderId="24" xfId="0" applyFont="1" applyFill="1" applyBorder="1" applyAlignment="1">
      <alignment horizontal="center" wrapText="1"/>
    </xf>
    <xf numFmtId="0" fontId="9" fillId="35" borderId="58" xfId="0" applyFont="1" applyFill="1" applyBorder="1" applyAlignment="1">
      <alignment wrapText="1"/>
    </xf>
    <xf numFmtId="0" fontId="0" fillId="35" borderId="59" xfId="0" applyFill="1" applyBorder="1" applyAlignment="1">
      <alignment/>
    </xf>
    <xf numFmtId="49" fontId="4" fillId="34" borderId="18" xfId="0" applyNumberFormat="1" applyFont="1" applyFill="1" applyBorder="1" applyAlignment="1" applyProtection="1">
      <alignment horizontal="left"/>
      <protection/>
    </xf>
    <xf numFmtId="49" fontId="0" fillId="0" borderId="0" xfId="0" applyNumberFormat="1" applyFont="1" applyAlignment="1">
      <alignment/>
    </xf>
    <xf numFmtId="0" fontId="9" fillId="0" borderId="0" xfId="0" applyFont="1" applyFill="1" applyBorder="1" applyAlignment="1">
      <alignment/>
    </xf>
    <xf numFmtId="0" fontId="28" fillId="33" borderId="0" xfId="0" applyFont="1" applyFill="1" applyAlignment="1">
      <alignment/>
    </xf>
    <xf numFmtId="0" fontId="4" fillId="33" borderId="0" xfId="0" applyFont="1" applyFill="1" applyAlignment="1" quotePrefix="1">
      <alignment horizontal="center"/>
    </xf>
    <xf numFmtId="0" fontId="4" fillId="33" borderId="0" xfId="0" applyFont="1" applyFill="1" applyAlignment="1">
      <alignment horizontal="center"/>
    </xf>
    <xf numFmtId="0" fontId="4" fillId="33" borderId="0" xfId="0" applyFont="1" applyFill="1" applyAlignment="1">
      <alignment horizontal="left"/>
    </xf>
    <xf numFmtId="39" fontId="9" fillId="35" borderId="24" xfId="42" applyNumberFormat="1" applyFont="1" applyFill="1" applyBorder="1" applyAlignment="1" applyProtection="1">
      <alignment/>
      <protection locked="0"/>
    </xf>
    <xf numFmtId="0" fontId="11" fillId="36" borderId="0" xfId="0" applyFont="1" applyFill="1" applyAlignment="1">
      <alignment/>
    </xf>
    <xf numFmtId="0" fontId="9" fillId="36" borderId="0" xfId="0" applyFont="1" applyFill="1" applyAlignment="1">
      <alignment/>
    </xf>
    <xf numFmtId="0" fontId="9" fillId="36" borderId="0" xfId="0" applyFont="1" applyFill="1" applyBorder="1" applyAlignment="1">
      <alignment/>
    </xf>
    <xf numFmtId="39" fontId="9" fillId="36" borderId="0" xfId="0" applyNumberFormat="1" applyFont="1" applyFill="1" applyAlignment="1">
      <alignment/>
    </xf>
    <xf numFmtId="39" fontId="11" fillId="36" borderId="0" xfId="0" applyNumberFormat="1" applyFont="1" applyFill="1" applyAlignment="1">
      <alignment/>
    </xf>
    <xf numFmtId="0" fontId="14" fillId="36" borderId="0" xfId="0" applyFont="1" applyFill="1" applyAlignment="1">
      <alignment/>
    </xf>
    <xf numFmtId="0" fontId="17" fillId="36" borderId="0" xfId="0" applyFont="1" applyFill="1" applyAlignment="1">
      <alignment/>
    </xf>
    <xf numFmtId="0" fontId="11" fillId="36" borderId="0" xfId="0" applyFont="1" applyFill="1" applyAlignment="1">
      <alignment horizontal="right"/>
    </xf>
    <xf numFmtId="0" fontId="9" fillId="0" borderId="0" xfId="0" applyFont="1" applyFill="1" applyAlignment="1">
      <alignment/>
    </xf>
    <xf numFmtId="0" fontId="11" fillId="36" borderId="0" xfId="0" applyFont="1" applyFill="1" applyAlignment="1" applyProtection="1">
      <alignment/>
      <protection/>
    </xf>
    <xf numFmtId="0" fontId="9" fillId="36" borderId="0" xfId="0" applyFont="1" applyFill="1" applyAlignment="1" applyProtection="1">
      <alignment/>
      <protection/>
    </xf>
    <xf numFmtId="0" fontId="11" fillId="36" borderId="0" xfId="0" applyFont="1" applyFill="1" applyBorder="1" applyAlignment="1" applyProtection="1">
      <alignment horizontal="center"/>
      <protection/>
    </xf>
    <xf numFmtId="168" fontId="9" fillId="36" borderId="0" xfId="42" applyNumberFormat="1" applyFont="1" applyFill="1" applyBorder="1" applyAlignment="1" applyProtection="1">
      <alignment/>
      <protection/>
    </xf>
    <xf numFmtId="0" fontId="9" fillId="36" borderId="0" xfId="0" applyFont="1" applyFill="1" applyBorder="1" applyAlignment="1" applyProtection="1">
      <alignment horizontal="left"/>
      <protection/>
    </xf>
    <xf numFmtId="0" fontId="9" fillId="36" borderId="0" xfId="0" applyFont="1" applyFill="1" applyBorder="1" applyAlignment="1" applyProtection="1">
      <alignment horizontal="center"/>
      <protection/>
    </xf>
    <xf numFmtId="0" fontId="17" fillId="33" borderId="0" xfId="0" applyFont="1" applyFill="1" applyAlignment="1" applyProtection="1">
      <alignment/>
      <protection/>
    </xf>
    <xf numFmtId="0" fontId="20" fillId="0" borderId="34" xfId="0" applyFont="1" applyBorder="1" applyAlignment="1" applyProtection="1">
      <alignment/>
      <protection/>
    </xf>
    <xf numFmtId="0" fontId="11" fillId="0" borderId="38" xfId="0" applyFont="1" applyBorder="1" applyAlignment="1" applyProtection="1">
      <alignment horizontal="center"/>
      <protection/>
    </xf>
    <xf numFmtId="0" fontId="11" fillId="0" borderId="60" xfId="0" applyFont="1" applyBorder="1" applyAlignment="1" applyProtection="1">
      <alignment horizontal="center"/>
      <protection/>
    </xf>
    <xf numFmtId="0" fontId="9" fillId="0" borderId="34" xfId="0" applyFont="1" applyBorder="1" applyAlignment="1" applyProtection="1">
      <alignment/>
      <protection/>
    </xf>
    <xf numFmtId="0" fontId="9" fillId="0" borderId="15" xfId="0" applyFont="1" applyBorder="1" applyAlignment="1">
      <alignment/>
    </xf>
    <xf numFmtId="0" fontId="9" fillId="0" borderId="14" xfId="0" applyFont="1" applyBorder="1" applyAlignment="1" applyProtection="1">
      <alignment/>
      <protection/>
    </xf>
    <xf numFmtId="0" fontId="11" fillId="0" borderId="61" xfId="0" applyFont="1" applyBorder="1" applyAlignment="1" applyProtection="1">
      <alignment horizontal="center"/>
      <protection/>
    </xf>
    <xf numFmtId="0" fontId="11" fillId="0" borderId="15" xfId="0" applyFont="1" applyBorder="1" applyAlignment="1" applyProtection="1">
      <alignment horizontal="center"/>
      <protection/>
    </xf>
    <xf numFmtId="0" fontId="11" fillId="0" borderId="35" xfId="0" applyFont="1" applyBorder="1" applyAlignment="1" applyProtection="1">
      <alignment horizontal="center"/>
      <protection/>
    </xf>
    <xf numFmtId="0" fontId="11" fillId="0" borderId="62" xfId="0" applyFont="1" applyBorder="1" applyAlignment="1" applyProtection="1">
      <alignment horizontal="center"/>
      <protection/>
    </xf>
    <xf numFmtId="0" fontId="9" fillId="35" borderId="20" xfId="0" applyFont="1" applyFill="1" applyBorder="1" applyAlignment="1" applyProtection="1">
      <alignment horizontal="center"/>
      <protection/>
    </xf>
    <xf numFmtId="0" fontId="9" fillId="35" borderId="63" xfId="0" applyFont="1" applyFill="1" applyBorder="1" applyAlignment="1" applyProtection="1">
      <alignment horizontal="center"/>
      <protection/>
    </xf>
    <xf numFmtId="39" fontId="9" fillId="35" borderId="24" xfId="42" applyNumberFormat="1" applyFont="1" applyFill="1" applyBorder="1" applyAlignment="1" applyProtection="1">
      <alignment/>
      <protection/>
    </xf>
    <xf numFmtId="39" fontId="9" fillId="35" borderId="63" xfId="42" applyNumberFormat="1" applyFont="1" applyFill="1" applyBorder="1" applyAlignment="1" applyProtection="1">
      <alignment/>
      <protection/>
    </xf>
    <xf numFmtId="1" fontId="9" fillId="35" borderId="24" xfId="42" applyNumberFormat="1" applyFont="1" applyFill="1" applyBorder="1" applyAlignment="1" applyProtection="1">
      <alignment/>
      <protection/>
    </xf>
    <xf numFmtId="1" fontId="9" fillId="35" borderId="24" xfId="42" applyNumberFormat="1" applyFont="1" applyFill="1" applyBorder="1" applyAlignment="1" applyProtection="1">
      <alignment wrapText="1"/>
      <protection/>
    </xf>
    <xf numFmtId="0" fontId="9" fillId="35" borderId="58" xfId="0" applyFont="1" applyFill="1" applyBorder="1" applyAlignment="1" applyProtection="1">
      <alignment horizontal="left" wrapText="1"/>
      <protection/>
    </xf>
    <xf numFmtId="0" fontId="9" fillId="35" borderId="59" xfId="0" applyFont="1" applyFill="1" applyBorder="1" applyAlignment="1" applyProtection="1">
      <alignment horizontal="left" wrapText="1"/>
      <protection/>
    </xf>
    <xf numFmtId="0" fontId="9" fillId="35" borderId="64" xfId="0" applyFont="1" applyFill="1" applyBorder="1" applyAlignment="1" applyProtection="1">
      <alignment horizontal="center"/>
      <protection/>
    </xf>
    <xf numFmtId="0" fontId="9" fillId="35" borderId="57" xfId="0" applyFont="1" applyFill="1" applyBorder="1" applyAlignment="1" applyProtection="1">
      <alignment horizontal="center"/>
      <protection/>
    </xf>
    <xf numFmtId="39" fontId="9" fillId="35" borderId="23" xfId="42" applyNumberFormat="1" applyFont="1" applyFill="1" applyBorder="1" applyAlignment="1" applyProtection="1">
      <alignment/>
      <protection/>
    </xf>
    <xf numFmtId="0" fontId="9" fillId="34" borderId="64" xfId="0" applyFont="1" applyFill="1" applyBorder="1" applyAlignment="1" applyProtection="1">
      <alignment horizontal="center"/>
      <protection/>
    </xf>
    <xf numFmtId="0" fontId="9" fillId="34" borderId="57" xfId="0" applyFont="1" applyFill="1" applyBorder="1" applyAlignment="1" applyProtection="1">
      <alignment horizontal="center"/>
      <protection/>
    </xf>
    <xf numFmtId="39" fontId="11" fillId="34" borderId="24" xfId="42" applyNumberFormat="1" applyFont="1" applyFill="1" applyBorder="1" applyAlignment="1" applyProtection="1">
      <alignment/>
      <protection/>
    </xf>
    <xf numFmtId="0" fontId="11" fillId="0" borderId="64" xfId="0" applyFont="1" applyFill="1" applyBorder="1" applyAlignment="1" applyProtection="1">
      <alignment horizontal="left" wrapText="1"/>
      <protection/>
    </xf>
    <xf numFmtId="0" fontId="9" fillId="0" borderId="64" xfId="0" applyFont="1" applyFill="1" applyBorder="1" applyAlignment="1" applyProtection="1">
      <alignment horizontal="center"/>
      <protection/>
    </xf>
    <xf numFmtId="39" fontId="9" fillId="0" borderId="20" xfId="42" applyNumberFormat="1" applyFont="1" applyFill="1" applyBorder="1" applyAlignment="1" applyProtection="1">
      <alignment/>
      <protection/>
    </xf>
    <xf numFmtId="1" fontId="9" fillId="0" borderId="20" xfId="42" applyNumberFormat="1" applyFont="1" applyFill="1" applyBorder="1" applyAlignment="1" applyProtection="1">
      <alignment/>
      <protection/>
    </xf>
    <xf numFmtId="1" fontId="9" fillId="0" borderId="20" xfId="42" applyNumberFormat="1" applyFont="1" applyFill="1" applyBorder="1" applyAlignment="1" applyProtection="1">
      <alignment wrapText="1"/>
      <protection/>
    </xf>
    <xf numFmtId="0" fontId="11" fillId="34" borderId="64" xfId="0" applyFont="1" applyFill="1" applyBorder="1" applyAlignment="1" applyProtection="1">
      <alignment horizontal="center"/>
      <protection/>
    </xf>
    <xf numFmtId="0" fontId="11" fillId="34" borderId="57" xfId="0" applyFont="1" applyFill="1" applyBorder="1" applyAlignment="1" applyProtection="1">
      <alignment horizontal="center"/>
      <protection/>
    </xf>
    <xf numFmtId="39" fontId="11" fillId="34" borderId="57" xfId="42" applyNumberFormat="1" applyFont="1" applyFill="1" applyBorder="1" applyAlignment="1" applyProtection="1">
      <alignment/>
      <protection/>
    </xf>
    <xf numFmtId="1" fontId="11" fillId="35" borderId="24" xfId="42" applyNumberFormat="1" applyFont="1" applyFill="1" applyBorder="1" applyAlignment="1" applyProtection="1">
      <alignment/>
      <protection/>
    </xf>
    <xf numFmtId="1" fontId="11" fillId="35" borderId="24" xfId="42" applyNumberFormat="1" applyFont="1" applyFill="1" applyBorder="1" applyAlignment="1" applyProtection="1">
      <alignment wrapText="1"/>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horizontal="center"/>
      <protection/>
    </xf>
    <xf numFmtId="0" fontId="11" fillId="0" borderId="0" xfId="0" applyFont="1" applyFill="1" applyBorder="1" applyAlignment="1">
      <alignment/>
    </xf>
    <xf numFmtId="0" fontId="11" fillId="36" borderId="0" xfId="0" applyFont="1" applyFill="1" applyBorder="1" applyAlignment="1" applyProtection="1">
      <alignment horizontal="left" wrapText="1"/>
      <protection/>
    </xf>
    <xf numFmtId="39" fontId="11" fillId="36" borderId="20" xfId="42" applyNumberFormat="1" applyFont="1" applyFill="1" applyBorder="1" applyAlignment="1" applyProtection="1">
      <alignment/>
      <protection/>
    </xf>
    <xf numFmtId="39" fontId="17" fillId="36" borderId="0" xfId="0" applyNumberFormat="1" applyFont="1" applyFill="1" applyBorder="1" applyAlignment="1" applyProtection="1">
      <alignment horizontal="center"/>
      <protection/>
    </xf>
    <xf numFmtId="1" fontId="11" fillId="36" borderId="0" xfId="42" applyNumberFormat="1" applyFont="1" applyFill="1" applyBorder="1" applyAlignment="1" applyProtection="1">
      <alignment/>
      <protection/>
    </xf>
    <xf numFmtId="1" fontId="11" fillId="36" borderId="0" xfId="42" applyNumberFormat="1" applyFont="1" applyFill="1" applyBorder="1" applyAlignment="1" applyProtection="1">
      <alignment wrapText="1"/>
      <protection/>
    </xf>
    <xf numFmtId="0" fontId="11" fillId="36" borderId="0" xfId="0" applyFont="1" applyFill="1" applyBorder="1" applyAlignment="1">
      <alignment/>
    </xf>
    <xf numFmtId="0" fontId="11" fillId="36" borderId="0" xfId="0" applyFont="1" applyFill="1" applyAlignment="1" applyProtection="1" quotePrefix="1">
      <alignment horizontal="left"/>
      <protection/>
    </xf>
    <xf numFmtId="0" fontId="14" fillId="36" borderId="0" xfId="0" applyFont="1" applyFill="1" applyAlignment="1" applyProtection="1">
      <alignment/>
      <protection/>
    </xf>
    <xf numFmtId="0" fontId="17" fillId="36" borderId="0" xfId="0" applyFont="1" applyFill="1" applyAlignment="1" applyProtection="1">
      <alignment horizontal="center"/>
      <protection/>
    </xf>
    <xf numFmtId="40" fontId="9" fillId="36" borderId="0" xfId="0" applyNumberFormat="1" applyFont="1" applyFill="1" applyAlignment="1">
      <alignment/>
    </xf>
    <xf numFmtId="39" fontId="17" fillId="36" borderId="0" xfId="0" applyNumberFormat="1" applyFont="1" applyFill="1" applyAlignment="1" applyProtection="1">
      <alignment horizontal="center"/>
      <protection/>
    </xf>
    <xf numFmtId="0" fontId="30" fillId="0" borderId="40" xfId="0" applyFont="1" applyBorder="1" applyAlignment="1" applyProtection="1">
      <alignment horizontal="center"/>
      <protection/>
    </xf>
    <xf numFmtId="0" fontId="13" fillId="36" borderId="0" xfId="0" applyFont="1" applyFill="1" applyAlignment="1" quotePrefix="1">
      <alignment horizontal="left"/>
    </xf>
    <xf numFmtId="0" fontId="4" fillId="0" borderId="65" xfId="0" applyFont="1" applyBorder="1" applyAlignment="1">
      <alignment horizontal="center"/>
    </xf>
    <xf numFmtId="0" fontId="0" fillId="36" borderId="0" xfId="0" applyFill="1" applyAlignment="1">
      <alignment/>
    </xf>
    <xf numFmtId="0" fontId="4" fillId="36" borderId="0" xfId="0" applyFont="1" applyFill="1" applyAlignment="1">
      <alignment/>
    </xf>
    <xf numFmtId="0" fontId="0" fillId="36" borderId="0" xfId="0" applyFill="1" applyBorder="1" applyAlignment="1">
      <alignment/>
    </xf>
    <xf numFmtId="0" fontId="4" fillId="0" borderId="10" xfId="0" applyFont="1" applyBorder="1" applyAlignment="1">
      <alignment horizontal="center"/>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3" fillId="35" borderId="23" xfId="0" applyFont="1" applyFill="1" applyBorder="1" applyAlignment="1">
      <alignment/>
    </xf>
    <xf numFmtId="39" fontId="11" fillId="34" borderId="70" xfId="0" applyNumberFormat="1" applyFont="1" applyFill="1" applyBorder="1" applyAlignment="1">
      <alignment/>
    </xf>
    <xf numFmtId="0" fontId="5" fillId="0" borderId="16" xfId="0" applyFont="1" applyBorder="1" applyAlignment="1" quotePrefix="1">
      <alignment horizontal="center"/>
    </xf>
    <xf numFmtId="0" fontId="5" fillId="0" borderId="55" xfId="0" applyFont="1" applyBorder="1" applyAlignment="1" quotePrefix="1">
      <alignment horizontal="center"/>
    </xf>
    <xf numFmtId="0" fontId="4" fillId="36" borderId="0" xfId="0" applyFont="1" applyFill="1" applyAlignment="1">
      <alignment horizontal="right"/>
    </xf>
    <xf numFmtId="39" fontId="0" fillId="36" borderId="0" xfId="0" applyNumberFormat="1" applyFill="1" applyAlignment="1">
      <alignment/>
    </xf>
    <xf numFmtId="39" fontId="0" fillId="35" borderId="70" xfId="0" applyNumberFormat="1" applyFont="1" applyFill="1" applyBorder="1" applyAlignment="1">
      <alignment/>
    </xf>
    <xf numFmtId="0" fontId="106" fillId="35" borderId="23" xfId="0" applyFont="1" applyFill="1" applyBorder="1" applyAlignment="1">
      <alignment/>
    </xf>
    <xf numFmtId="39" fontId="0" fillId="35" borderId="24" xfId="0" applyNumberFormat="1" applyFont="1" applyFill="1" applyBorder="1" applyAlignment="1">
      <alignment/>
    </xf>
    <xf numFmtId="39" fontId="11" fillId="0" borderId="0" xfId="42" applyNumberFormat="1" applyFont="1" applyFill="1" applyBorder="1" applyAlignment="1" applyProtection="1">
      <alignment/>
      <protection/>
    </xf>
    <xf numFmtId="39" fontId="9" fillId="34" borderId="24" xfId="42" applyNumberFormat="1" applyFont="1" applyFill="1" applyBorder="1" applyAlignment="1" applyProtection="1">
      <alignment/>
      <protection/>
    </xf>
    <xf numFmtId="0" fontId="30" fillId="0" borderId="0" xfId="0" applyFont="1" applyAlignment="1" applyProtection="1" quotePrefix="1">
      <alignment horizontal="left"/>
      <protection/>
    </xf>
    <xf numFmtId="0" fontId="4" fillId="33" borderId="0" xfId="0" applyFont="1" applyFill="1" applyAlignment="1" applyProtection="1">
      <alignment/>
      <protection/>
    </xf>
    <xf numFmtId="49" fontId="11" fillId="34" borderId="18" xfId="0" applyNumberFormat="1" applyFont="1" applyFill="1" applyBorder="1" applyAlignment="1" applyProtection="1">
      <alignment horizontal="left"/>
      <protection/>
    </xf>
    <xf numFmtId="49" fontId="11" fillId="34" borderId="21" xfId="0" applyNumberFormat="1" applyFont="1" applyFill="1" applyBorder="1" applyAlignment="1" applyProtection="1">
      <alignment horizontal="left"/>
      <protection/>
    </xf>
    <xf numFmtId="0" fontId="9" fillId="37" borderId="0" xfId="0" applyFont="1" applyFill="1" applyAlignment="1">
      <alignment/>
    </xf>
    <xf numFmtId="0" fontId="11" fillId="37" borderId="0" xfId="0" applyFont="1" applyFill="1" applyAlignment="1">
      <alignment/>
    </xf>
    <xf numFmtId="0" fontId="5" fillId="36" borderId="0" xfId="0" applyFont="1" applyFill="1" applyAlignment="1">
      <alignment/>
    </xf>
    <xf numFmtId="0" fontId="0" fillId="33" borderId="0" xfId="0" applyFill="1" applyAlignment="1" quotePrefix="1">
      <alignment horizontal="left"/>
    </xf>
    <xf numFmtId="0" fontId="0" fillId="35" borderId="0" xfId="0" applyFont="1" applyFill="1" applyAlignment="1" quotePrefix="1">
      <alignment horizontal="left"/>
    </xf>
    <xf numFmtId="0" fontId="0" fillId="35" borderId="0" xfId="0" applyFill="1" applyAlignment="1">
      <alignment/>
    </xf>
    <xf numFmtId="0" fontId="0" fillId="33" borderId="0" xfId="0" applyFill="1" applyAlignment="1">
      <alignment horizontal="left"/>
    </xf>
    <xf numFmtId="0" fontId="0" fillId="38" borderId="0" xfId="0" applyFill="1" applyAlignment="1">
      <alignment horizontal="left"/>
    </xf>
    <xf numFmtId="0" fontId="0" fillId="38" borderId="0" xfId="0" applyFill="1" applyAlignment="1">
      <alignment/>
    </xf>
    <xf numFmtId="17" fontId="0" fillId="33" borderId="0" xfId="0" applyNumberFormat="1" applyFill="1" applyAlignment="1">
      <alignment/>
    </xf>
    <xf numFmtId="166" fontId="0" fillId="35" borderId="71" xfId="0" applyNumberFormat="1" applyFill="1" applyBorder="1" applyAlignment="1">
      <alignment/>
    </xf>
    <xf numFmtId="166" fontId="0" fillId="0" borderId="71" xfId="0" applyNumberFormat="1" applyFill="1" applyBorder="1" applyAlignment="1">
      <alignment/>
    </xf>
    <xf numFmtId="166" fontId="0" fillId="33" borderId="0" xfId="0" applyNumberFormat="1" applyFill="1" applyAlignment="1">
      <alignment/>
    </xf>
    <xf numFmtId="166" fontId="0" fillId="33" borderId="71" xfId="0" applyNumberFormat="1" applyFill="1" applyBorder="1" applyAlignment="1">
      <alignment/>
    </xf>
    <xf numFmtId="166" fontId="4" fillId="33" borderId="72" xfId="0" applyNumberFormat="1" applyFont="1" applyFill="1" applyBorder="1" applyAlignment="1">
      <alignment/>
    </xf>
    <xf numFmtId="0" fontId="4" fillId="33" borderId="0" xfId="0" applyFont="1" applyFill="1" applyAlignment="1" quotePrefix="1">
      <alignment horizontal="left"/>
    </xf>
    <xf numFmtId="10" fontId="0" fillId="33" borderId="0" xfId="0" applyNumberFormat="1" applyFill="1" applyAlignment="1">
      <alignment/>
    </xf>
    <xf numFmtId="164" fontId="0" fillId="33" borderId="0" xfId="0" applyNumberFormat="1" applyFill="1" applyAlignment="1">
      <alignment/>
    </xf>
    <xf numFmtId="43" fontId="0" fillId="33" borderId="0" xfId="42" applyFont="1" applyFill="1" applyAlignment="1">
      <alignment/>
    </xf>
    <xf numFmtId="43" fontId="0" fillId="33" borderId="0" xfId="42" applyFont="1" applyFill="1" applyAlignment="1">
      <alignment/>
    </xf>
    <xf numFmtId="43" fontId="0" fillId="33" borderId="0" xfId="42" applyFont="1" applyFill="1" applyAlignment="1">
      <alignment horizontal="right"/>
    </xf>
    <xf numFmtId="43" fontId="0" fillId="35" borderId="0" xfId="42" applyFont="1" applyFill="1" applyAlignment="1">
      <alignment/>
    </xf>
    <xf numFmtId="43" fontId="0" fillId="33" borderId="18" xfId="42" applyFont="1" applyFill="1" applyBorder="1" applyAlignment="1">
      <alignment/>
    </xf>
    <xf numFmtId="43" fontId="0" fillId="33" borderId="18" xfId="42" applyFont="1" applyFill="1" applyBorder="1" applyAlignment="1">
      <alignment horizontal="right"/>
    </xf>
    <xf numFmtId="37" fontId="19" fillId="35" borderId="24" xfId="0" applyNumberFormat="1" applyFont="1" applyFill="1" applyBorder="1" applyAlignment="1" quotePrefix="1">
      <alignment horizontal="center"/>
    </xf>
    <xf numFmtId="0" fontId="9" fillId="35" borderId="23" xfId="0" applyFont="1" applyFill="1" applyBorder="1" applyAlignment="1" applyProtection="1">
      <alignment/>
      <protection locked="0"/>
    </xf>
    <xf numFmtId="0" fontId="9" fillId="35" borderId="24" xfId="0" applyFont="1" applyFill="1" applyBorder="1" applyAlignment="1" applyProtection="1">
      <alignment/>
      <protection locked="0"/>
    </xf>
    <xf numFmtId="49" fontId="9" fillId="35" borderId="64" xfId="0" applyNumberFormat="1" applyFont="1" applyFill="1" applyBorder="1" applyAlignment="1" applyProtection="1">
      <alignment horizontal="center"/>
      <protection/>
    </xf>
    <xf numFmtId="0" fontId="11" fillId="0" borderId="64" xfId="0" applyFont="1" applyFill="1" applyBorder="1" applyAlignment="1" applyProtection="1" quotePrefix="1">
      <alignment horizontal="left" wrapText="1"/>
      <protection/>
    </xf>
    <xf numFmtId="39" fontId="11" fillId="0" borderId="20" xfId="42" applyNumberFormat="1" applyFont="1" applyFill="1" applyBorder="1" applyAlignment="1" applyProtection="1">
      <alignment/>
      <protection/>
    </xf>
    <xf numFmtId="39" fontId="17" fillId="0" borderId="0" xfId="0" applyNumberFormat="1" applyFont="1" applyFill="1" applyAlignment="1" applyProtection="1">
      <alignment horizontal="center"/>
      <protection/>
    </xf>
    <xf numFmtId="0" fontId="3" fillId="33" borderId="0" xfId="0" applyFont="1" applyFill="1" applyAlignment="1" applyProtection="1">
      <alignment horizontal="center"/>
      <protection/>
    </xf>
    <xf numFmtId="0" fontId="106" fillId="35" borderId="23" xfId="0" applyFont="1" applyFill="1" applyBorder="1" applyAlignment="1" applyProtection="1">
      <alignment/>
      <protection locked="0"/>
    </xf>
    <xf numFmtId="168" fontId="9" fillId="35" borderId="24" xfId="42" applyNumberFormat="1" applyFont="1" applyFill="1" applyBorder="1" applyAlignment="1" applyProtection="1">
      <alignment/>
      <protection locked="0"/>
    </xf>
    <xf numFmtId="0" fontId="9" fillId="39" borderId="0" xfId="0" applyFont="1" applyFill="1" applyAlignment="1">
      <alignment/>
    </xf>
    <xf numFmtId="0" fontId="11" fillId="39" borderId="0" xfId="0" applyFont="1" applyFill="1" applyAlignment="1">
      <alignment horizontal="right"/>
    </xf>
    <xf numFmtId="39" fontId="11" fillId="39" borderId="0" xfId="0" applyNumberFormat="1" applyFont="1" applyFill="1" applyAlignment="1">
      <alignment/>
    </xf>
    <xf numFmtId="0" fontId="35" fillId="33" borderId="0" xfId="0" applyFont="1" applyFill="1" applyAlignment="1" applyProtection="1">
      <alignment/>
      <protection/>
    </xf>
    <xf numFmtId="0" fontId="2" fillId="33" borderId="0" xfId="0" applyFont="1" applyFill="1" applyAlignment="1" applyProtection="1">
      <alignment/>
      <protection/>
    </xf>
    <xf numFmtId="0" fontId="5" fillId="33" borderId="0" xfId="0" applyFont="1" applyFill="1" applyAlignment="1" applyProtection="1">
      <alignment horizontal="center" wrapText="1"/>
      <protection/>
    </xf>
    <xf numFmtId="0" fontId="5" fillId="33" borderId="0" xfId="0" applyFont="1" applyFill="1" applyAlignment="1" applyProtection="1">
      <alignment horizontal="center"/>
      <protection/>
    </xf>
    <xf numFmtId="0" fontId="4" fillId="33" borderId="0" xfId="0" applyFont="1" applyFill="1" applyAlignment="1" applyProtection="1">
      <alignment horizontal="center"/>
      <protection/>
    </xf>
    <xf numFmtId="0" fontId="4" fillId="40" borderId="0" xfId="0" applyFont="1" applyFill="1" applyBorder="1" applyAlignment="1" applyProtection="1">
      <alignment/>
      <protection/>
    </xf>
    <xf numFmtId="0" fontId="0" fillId="40" borderId="0" xfId="0" applyFont="1" applyFill="1" applyBorder="1" applyAlignment="1" applyProtection="1">
      <alignment/>
      <protection/>
    </xf>
    <xf numFmtId="0" fontId="0" fillId="40" borderId="0" xfId="0" applyFont="1" applyFill="1" applyBorder="1" applyAlignment="1" applyProtection="1">
      <alignment horizontal="right"/>
      <protection/>
    </xf>
    <xf numFmtId="0" fontId="5" fillId="33" borderId="0" xfId="0" applyFont="1" applyFill="1" applyAlignment="1" applyProtection="1">
      <alignment/>
      <protection/>
    </xf>
    <xf numFmtId="0" fontId="4" fillId="33" borderId="0" xfId="0" applyFont="1" applyFill="1" applyAlignment="1">
      <alignment horizontal="center"/>
    </xf>
    <xf numFmtId="0" fontId="4" fillId="33" borderId="0" xfId="0" applyFont="1" applyFill="1" applyAlignment="1" quotePrefix="1">
      <alignment horizontal="center"/>
    </xf>
    <xf numFmtId="0" fontId="10" fillId="33" borderId="0" xfId="0" applyFont="1" applyFill="1" applyAlignment="1">
      <alignment horizontal="left"/>
    </xf>
    <xf numFmtId="0" fontId="9" fillId="35" borderId="59" xfId="0" applyFont="1" applyFill="1" applyBorder="1" applyAlignment="1" applyProtection="1">
      <alignment horizontal="left" wrapText="1"/>
      <protection/>
    </xf>
    <xf numFmtId="0" fontId="32" fillId="0" borderId="30" xfId="0" applyFont="1" applyBorder="1" applyAlignment="1" applyProtection="1">
      <alignment horizontal="center" vertical="center"/>
      <protection/>
    </xf>
    <xf numFmtId="0" fontId="33" fillId="0" borderId="32" xfId="0" applyFont="1" applyBorder="1" applyAlignment="1">
      <alignment vertical="center"/>
    </xf>
    <xf numFmtId="0" fontId="17" fillId="33" borderId="0" xfId="0" applyFont="1" applyFill="1" applyAlignment="1" applyProtection="1">
      <alignment horizontal="center"/>
      <protection locked="0"/>
    </xf>
    <xf numFmtId="0" fontId="9" fillId="35" borderId="73" xfId="0" applyFont="1" applyFill="1" applyBorder="1" applyAlignment="1" applyProtection="1">
      <alignment horizontal="left" wrapText="1"/>
      <protection/>
    </xf>
    <xf numFmtId="173" fontId="9" fillId="35" borderId="59" xfId="0" applyNumberFormat="1" applyFont="1" applyFill="1" applyBorder="1" applyAlignment="1" applyProtection="1">
      <alignment horizontal="left" wrapText="1"/>
      <protection locked="0"/>
    </xf>
    <xf numFmtId="0" fontId="9" fillId="40" borderId="0" xfId="0" applyFont="1" applyFill="1" applyAlignment="1">
      <alignment/>
    </xf>
    <xf numFmtId="0" fontId="11" fillId="40" borderId="0" xfId="0" applyFont="1" applyFill="1" applyAlignment="1">
      <alignment/>
    </xf>
    <xf numFmtId="0" fontId="11" fillId="40" borderId="0" xfId="0" applyFont="1" applyFill="1" applyAlignment="1" applyProtection="1">
      <alignment/>
      <protection/>
    </xf>
    <xf numFmtId="0" fontId="11" fillId="40" borderId="74" xfId="0" applyFont="1" applyFill="1" applyBorder="1" applyAlignment="1" applyProtection="1" quotePrefix="1">
      <alignment horizontal="left" wrapText="1"/>
      <protection/>
    </xf>
    <xf numFmtId="0" fontId="11" fillId="40" borderId="74" xfId="0" applyFont="1" applyFill="1" applyBorder="1" applyAlignment="1" applyProtection="1">
      <alignment horizontal="left" wrapText="1"/>
      <protection/>
    </xf>
    <xf numFmtId="0" fontId="9" fillId="40" borderId="74" xfId="0" applyFont="1" applyFill="1" applyBorder="1" applyAlignment="1" applyProtection="1">
      <alignment horizontal="center"/>
      <protection/>
    </xf>
    <xf numFmtId="39" fontId="11" fillId="40" borderId="0" xfId="42" applyNumberFormat="1" applyFont="1" applyFill="1" applyBorder="1" applyAlignment="1" applyProtection="1">
      <alignment/>
      <protection/>
    </xf>
    <xf numFmtId="0" fontId="11" fillId="40" borderId="75" xfId="0" applyFont="1" applyFill="1" applyBorder="1" applyAlignment="1" applyProtection="1" quotePrefix="1">
      <alignment horizontal="left" wrapText="1"/>
      <protection/>
    </xf>
    <xf numFmtId="0" fontId="11" fillId="40" borderId="75" xfId="0" applyFont="1" applyFill="1" applyBorder="1" applyAlignment="1" applyProtection="1">
      <alignment horizontal="left" wrapText="1"/>
      <protection/>
    </xf>
    <xf numFmtId="0" fontId="9" fillId="40" borderId="75" xfId="0" applyFont="1" applyFill="1" applyBorder="1" applyAlignment="1" applyProtection="1">
      <alignment horizontal="center"/>
      <protection/>
    </xf>
    <xf numFmtId="39" fontId="11" fillId="40" borderId="75" xfId="42" applyNumberFormat="1" applyFont="1" applyFill="1" applyBorder="1" applyAlignment="1" applyProtection="1">
      <alignment/>
      <protection/>
    </xf>
    <xf numFmtId="0" fontId="11" fillId="40" borderId="0" xfId="0" applyFont="1" applyFill="1" applyBorder="1" applyAlignment="1" applyProtection="1" quotePrefix="1">
      <alignment horizontal="left" wrapText="1"/>
      <protection/>
    </xf>
    <xf numFmtId="0" fontId="11" fillId="40" borderId="0" xfId="0" applyFont="1" applyFill="1" applyBorder="1" applyAlignment="1" applyProtection="1">
      <alignment horizontal="left" wrapText="1"/>
      <protection/>
    </xf>
    <xf numFmtId="0" fontId="9" fillId="40" borderId="0" xfId="0" applyFont="1" applyFill="1" applyBorder="1" applyAlignment="1" applyProtection="1">
      <alignment horizontal="center"/>
      <protection/>
    </xf>
    <xf numFmtId="0" fontId="11" fillId="40" borderId="20" xfId="0" applyFont="1" applyFill="1" applyBorder="1" applyAlignment="1" applyProtection="1">
      <alignment horizontal="left" wrapText="1"/>
      <protection/>
    </xf>
    <xf numFmtId="0" fontId="9" fillId="40" borderId="20" xfId="0" applyFont="1" applyFill="1" applyBorder="1" applyAlignment="1" applyProtection="1">
      <alignment horizontal="center"/>
      <protection/>
    </xf>
    <xf numFmtId="39" fontId="9" fillId="40" borderId="20" xfId="42" applyNumberFormat="1" applyFont="1" applyFill="1" applyBorder="1" applyAlignment="1" applyProtection="1">
      <alignment/>
      <protection/>
    </xf>
    <xf numFmtId="0" fontId="9" fillId="40" borderId="28" xfId="0" applyFont="1" applyFill="1" applyBorder="1" applyAlignment="1">
      <alignment/>
    </xf>
    <xf numFmtId="0" fontId="20" fillId="40" borderId="76" xfId="0" applyFont="1" applyFill="1" applyBorder="1" applyAlignment="1" applyProtection="1">
      <alignment/>
      <protection/>
    </xf>
    <xf numFmtId="0" fontId="14" fillId="40" borderId="34" xfId="0" applyFont="1" applyFill="1" applyBorder="1" applyAlignment="1" applyProtection="1">
      <alignment horizontal="center"/>
      <protection/>
    </xf>
    <xf numFmtId="0" fontId="11" fillId="40" borderId="76" xfId="0" applyFont="1" applyFill="1" applyBorder="1" applyAlignment="1" applyProtection="1">
      <alignment horizontal="center"/>
      <protection/>
    </xf>
    <xf numFmtId="0" fontId="11" fillId="40" borderId="37" xfId="0" applyFont="1" applyFill="1" applyBorder="1" applyAlignment="1" applyProtection="1">
      <alignment horizontal="center"/>
      <protection/>
    </xf>
    <xf numFmtId="0" fontId="11" fillId="40" borderId="38" xfId="0" applyFont="1" applyFill="1" applyBorder="1" applyAlignment="1" applyProtection="1">
      <alignment horizontal="center"/>
      <protection/>
    </xf>
    <xf numFmtId="0" fontId="9" fillId="40" borderId="30" xfId="0" applyFont="1" applyFill="1" applyBorder="1" applyAlignment="1">
      <alignment/>
    </xf>
    <xf numFmtId="0" fontId="20" fillId="40" borderId="0" xfId="0" applyFont="1" applyFill="1" applyBorder="1" applyAlignment="1" applyProtection="1">
      <alignment/>
      <protection/>
    </xf>
    <xf numFmtId="0" fontId="14" fillId="40" borderId="15" xfId="0" applyFont="1" applyFill="1" applyBorder="1" applyAlignment="1" applyProtection="1">
      <alignment horizontal="center"/>
      <protection/>
    </xf>
    <xf numFmtId="0" fontId="11" fillId="40" borderId="0" xfId="0" applyFont="1" applyFill="1" applyBorder="1" applyAlignment="1" applyProtection="1">
      <alignment horizontal="center"/>
      <protection/>
    </xf>
    <xf numFmtId="0" fontId="11" fillId="40" borderId="14" xfId="0" applyFont="1" applyFill="1" applyBorder="1" applyAlignment="1" applyProtection="1">
      <alignment horizontal="center"/>
      <protection/>
    </xf>
    <xf numFmtId="0" fontId="11" fillId="40" borderId="39" xfId="0" applyFont="1" applyFill="1" applyBorder="1" applyAlignment="1" applyProtection="1">
      <alignment horizontal="center"/>
      <protection/>
    </xf>
    <xf numFmtId="0" fontId="9" fillId="40" borderId="30" xfId="0" applyFont="1" applyFill="1" applyBorder="1" applyAlignment="1" applyProtection="1">
      <alignment/>
      <protection/>
    </xf>
    <xf numFmtId="0" fontId="9" fillId="40" borderId="16" xfId="0" applyFont="1" applyFill="1" applyBorder="1" applyAlignment="1" applyProtection="1">
      <alignment/>
      <protection/>
    </xf>
    <xf numFmtId="0" fontId="14" fillId="40" borderId="15" xfId="0" applyFont="1" applyFill="1" applyBorder="1" applyAlignment="1" applyProtection="1" quotePrefix="1">
      <alignment horizontal="center"/>
      <protection/>
    </xf>
    <xf numFmtId="0" fontId="14" fillId="40" borderId="35" xfId="0" applyFont="1" applyFill="1" applyBorder="1" applyAlignment="1">
      <alignment horizontal="center"/>
    </xf>
    <xf numFmtId="0" fontId="11" fillId="40" borderId="77" xfId="0" applyFont="1" applyFill="1" applyBorder="1" applyAlignment="1" applyProtection="1">
      <alignment horizontal="center"/>
      <protection/>
    </xf>
    <xf numFmtId="0" fontId="11" fillId="40" borderId="40" xfId="0" applyFont="1" applyFill="1" applyBorder="1" applyAlignment="1" applyProtection="1">
      <alignment horizontal="center"/>
      <protection/>
    </xf>
    <xf numFmtId="0" fontId="9" fillId="40" borderId="41" xfId="0" applyFont="1" applyFill="1" applyBorder="1" applyAlignment="1">
      <alignment/>
    </xf>
    <xf numFmtId="0" fontId="13" fillId="40" borderId="37" xfId="0" applyFont="1" applyFill="1" applyBorder="1" applyAlignment="1" applyProtection="1">
      <alignment/>
      <protection/>
    </xf>
    <xf numFmtId="0" fontId="14" fillId="40" borderId="14" xfId="0" applyFont="1" applyFill="1" applyBorder="1" applyAlignment="1" applyProtection="1">
      <alignment horizontal="center"/>
      <protection/>
    </xf>
    <xf numFmtId="0" fontId="14" fillId="40" borderId="40" xfId="0" applyFont="1" applyFill="1" applyBorder="1" applyAlignment="1" applyProtection="1" quotePrefix="1">
      <alignment horizontal="center"/>
      <protection/>
    </xf>
    <xf numFmtId="0" fontId="3" fillId="33" borderId="0" xfId="0" applyFont="1" applyFill="1" applyAlignment="1" applyProtection="1">
      <alignment horizontal="center"/>
      <protection/>
    </xf>
    <xf numFmtId="0" fontId="37" fillId="33" borderId="0" xfId="0" applyFont="1" applyFill="1" applyAlignment="1" applyProtection="1">
      <alignment horizontal="center" wrapText="1"/>
      <protection/>
    </xf>
    <xf numFmtId="0" fontId="39" fillId="0" borderId="0" xfId="0" applyFont="1" applyBorder="1" applyAlignment="1">
      <alignment horizontal="center" wrapText="1"/>
    </xf>
    <xf numFmtId="0" fontId="2" fillId="34" borderId="19" xfId="0" applyFont="1" applyFill="1" applyBorder="1" applyAlignment="1">
      <alignment horizontal="left"/>
    </xf>
    <xf numFmtId="0" fontId="40" fillId="33" borderId="0" xfId="0" applyFont="1" applyFill="1" applyAlignment="1" applyProtection="1">
      <alignment horizontal="center"/>
      <protection locked="0"/>
    </xf>
    <xf numFmtId="0" fontId="42" fillId="0" borderId="0" xfId="0" applyFont="1" applyAlignment="1">
      <alignment/>
    </xf>
    <xf numFmtId="0" fontId="42" fillId="36" borderId="0" xfId="0" applyFont="1" applyFill="1" applyAlignment="1">
      <alignment/>
    </xf>
    <xf numFmtId="0" fontId="43" fillId="36" borderId="0" xfId="0" applyFont="1" applyFill="1" applyAlignment="1">
      <alignment/>
    </xf>
    <xf numFmtId="0" fontId="42" fillId="36" borderId="0" xfId="0" applyFont="1" applyFill="1" applyAlignment="1">
      <alignment/>
    </xf>
    <xf numFmtId="0" fontId="42" fillId="36" borderId="0" xfId="0" applyFont="1" applyFill="1" applyAlignment="1">
      <alignment horizontal="center"/>
    </xf>
    <xf numFmtId="0" fontId="44" fillId="36" borderId="0" xfId="0" applyFont="1" applyFill="1" applyAlignment="1">
      <alignment/>
    </xf>
    <xf numFmtId="0" fontId="42" fillId="36" borderId="0" xfId="0" applyFont="1" applyFill="1" applyBorder="1" applyAlignment="1">
      <alignment/>
    </xf>
    <xf numFmtId="0" fontId="44" fillId="34" borderId="19" xfId="0" applyFont="1" applyFill="1" applyBorder="1" applyAlignment="1">
      <alignment/>
    </xf>
    <xf numFmtId="0" fontId="44" fillId="34" borderId="19" xfId="0" applyFont="1" applyFill="1" applyBorder="1" applyAlignment="1">
      <alignment horizontal="left"/>
    </xf>
    <xf numFmtId="0" fontId="42" fillId="33" borderId="0" xfId="0" applyFont="1" applyFill="1" applyAlignment="1">
      <alignment/>
    </xf>
    <xf numFmtId="0" fontId="42" fillId="33" borderId="0" xfId="0" applyFont="1" applyFill="1" applyAlignment="1">
      <alignment/>
    </xf>
    <xf numFmtId="0" fontId="42" fillId="33" borderId="0" xfId="0" applyFont="1" applyFill="1" applyAlignment="1">
      <alignment horizontal="center"/>
    </xf>
    <xf numFmtId="0" fontId="44" fillId="34" borderId="0" xfId="0" applyFont="1" applyFill="1" applyAlignment="1">
      <alignment/>
    </xf>
    <xf numFmtId="0" fontId="42" fillId="34" borderId="0" xfId="0" applyFont="1" applyFill="1" applyAlignment="1">
      <alignment/>
    </xf>
    <xf numFmtId="0" fontId="44" fillId="34" borderId="78" xfId="0" applyFont="1" applyFill="1" applyBorder="1" applyAlignment="1">
      <alignment/>
    </xf>
    <xf numFmtId="0" fontId="44" fillId="34" borderId="78" xfId="0" applyFont="1" applyFill="1" applyBorder="1" applyAlignment="1">
      <alignment horizontal="left"/>
    </xf>
    <xf numFmtId="0" fontId="43" fillId="33" borderId="0" xfId="0" applyFont="1" applyFill="1" applyAlignment="1">
      <alignment/>
    </xf>
    <xf numFmtId="0" fontId="40" fillId="33" borderId="0" xfId="0" applyFont="1" applyFill="1" applyAlignment="1">
      <alignment/>
    </xf>
    <xf numFmtId="0" fontId="40" fillId="33" borderId="0" xfId="0" applyFont="1" applyFill="1" applyAlignment="1">
      <alignment/>
    </xf>
    <xf numFmtId="0" fontId="40" fillId="33" borderId="0" xfId="0" applyFont="1" applyFill="1" applyAlignment="1">
      <alignment horizontal="center"/>
    </xf>
    <xf numFmtId="0" fontId="43" fillId="36" borderId="0" xfId="0" applyFont="1" applyFill="1" applyAlignment="1">
      <alignment/>
    </xf>
    <xf numFmtId="0" fontId="43" fillId="36" borderId="0" xfId="0" applyFont="1" applyFill="1" applyAlignment="1">
      <alignment horizontal="center"/>
    </xf>
    <xf numFmtId="0" fontId="42" fillId="0" borderId="28" xfId="0" applyFont="1" applyBorder="1" applyAlignment="1">
      <alignment/>
    </xf>
    <xf numFmtId="0" fontId="42" fillId="0" borderId="34" xfId="0" applyFont="1" applyBorder="1" applyAlignment="1">
      <alignment/>
    </xf>
    <xf numFmtId="0" fontId="44" fillId="0" borderId="34" xfId="0" applyFont="1" applyBorder="1" applyAlignment="1">
      <alignment horizontal="center"/>
    </xf>
    <xf numFmtId="0" fontId="42" fillId="0" borderId="29" xfId="0" applyFont="1" applyBorder="1" applyAlignment="1">
      <alignment/>
    </xf>
    <xf numFmtId="0" fontId="44" fillId="0" borderId="30" xfId="0" applyFont="1" applyBorder="1" applyAlignment="1">
      <alignment horizontal="center" wrapText="1"/>
    </xf>
    <xf numFmtId="0" fontId="44" fillId="41" borderId="15" xfId="0" applyFont="1" applyFill="1" applyBorder="1" applyAlignment="1" applyProtection="1">
      <alignment horizontal="left"/>
      <protection locked="0"/>
    </xf>
    <xf numFmtId="175" fontId="40" fillId="41" borderId="15" xfId="0" applyNumberFormat="1" applyFont="1" applyFill="1" applyBorder="1" applyAlignment="1" applyProtection="1">
      <alignment horizontal="center"/>
      <protection locked="0"/>
    </xf>
    <xf numFmtId="0" fontId="44" fillId="0" borderId="15" xfId="0" applyFont="1" applyBorder="1" applyAlignment="1">
      <alignment horizontal="center" wrapText="1"/>
    </xf>
    <xf numFmtId="0" fontId="44" fillId="0" borderId="31" xfId="0" applyFont="1" applyBorder="1" applyAlignment="1">
      <alignment horizontal="center" wrapText="1"/>
    </xf>
    <xf numFmtId="0" fontId="44" fillId="0" borderId="0" xfId="0" applyFont="1" applyAlignment="1">
      <alignment/>
    </xf>
    <xf numFmtId="0" fontId="44" fillId="0" borderId="32" xfId="0" applyFont="1" applyBorder="1" applyAlignment="1" quotePrefix="1">
      <alignment horizontal="center" vertical="center"/>
    </xf>
    <xf numFmtId="0" fontId="44" fillId="41" borderId="35" xfId="0" applyFont="1" applyFill="1" applyBorder="1" applyAlignment="1" applyProtection="1">
      <alignment horizontal="center"/>
      <protection locked="0"/>
    </xf>
    <xf numFmtId="175" fontId="40" fillId="41" borderId="35" xfId="0" applyNumberFormat="1" applyFont="1" applyFill="1" applyBorder="1" applyAlignment="1" applyProtection="1">
      <alignment horizontal="center"/>
      <protection locked="0"/>
    </xf>
    <xf numFmtId="0" fontId="44" fillId="0" borderId="35" xfId="0" applyFont="1" applyBorder="1" applyAlignment="1">
      <alignment horizontal="center" vertical="center"/>
    </xf>
    <xf numFmtId="0" fontId="44" fillId="0" borderId="33" xfId="0" applyFont="1" applyBorder="1" applyAlignment="1">
      <alignment horizontal="center" vertical="center"/>
    </xf>
    <xf numFmtId="0" fontId="44" fillId="0" borderId="0" xfId="0" applyFont="1" applyAlignment="1">
      <alignment vertical="center"/>
    </xf>
    <xf numFmtId="0" fontId="42" fillId="0" borderId="0" xfId="0" applyFont="1" applyAlignment="1">
      <alignment vertical="center"/>
    </xf>
    <xf numFmtId="0" fontId="42" fillId="35" borderId="23" xfId="0" applyFont="1" applyFill="1" applyBorder="1" applyAlignment="1" applyProtection="1">
      <alignment/>
      <protection locked="0"/>
    </xf>
    <xf numFmtId="0" fontId="42" fillId="35" borderId="24" xfId="0" applyFont="1" applyFill="1" applyBorder="1" applyAlignment="1" applyProtection="1">
      <alignment/>
      <protection locked="0"/>
    </xf>
    <xf numFmtId="174" fontId="42" fillId="35" borderId="24" xfId="0" applyNumberFormat="1" applyFont="1" applyFill="1" applyBorder="1" applyAlignment="1" applyProtection="1">
      <alignment/>
      <protection locked="0"/>
    </xf>
    <xf numFmtId="0" fontId="42" fillId="35" borderId="24" xfId="0" applyFont="1" applyFill="1" applyBorder="1" applyAlignment="1" applyProtection="1">
      <alignment/>
      <protection locked="0"/>
    </xf>
    <xf numFmtId="0" fontId="42" fillId="35" borderId="24" xfId="0" applyFont="1" applyFill="1" applyBorder="1" applyAlignment="1" applyProtection="1">
      <alignment horizontal="center"/>
      <protection locked="0"/>
    </xf>
    <xf numFmtId="43" fontId="42" fillId="35" borderId="24" xfId="42" applyNumberFormat="1" applyFont="1" applyFill="1" applyBorder="1" applyAlignment="1" applyProtection="1">
      <alignment/>
      <protection locked="0"/>
    </xf>
    <xf numFmtId="39" fontId="42" fillId="35" borderId="24" xfId="42" applyNumberFormat="1" applyFont="1" applyFill="1" applyBorder="1" applyAlignment="1" applyProtection="1">
      <alignment/>
      <protection locked="0"/>
    </xf>
    <xf numFmtId="0" fontId="44" fillId="36" borderId="0" xfId="0" applyFont="1" applyFill="1" applyAlignment="1" applyProtection="1">
      <alignment/>
      <protection/>
    </xf>
    <xf numFmtId="0" fontId="42" fillId="36" borderId="0" xfId="0" applyFont="1" applyFill="1" applyAlignment="1" applyProtection="1">
      <alignment/>
      <protection/>
    </xf>
    <xf numFmtId="0" fontId="42" fillId="36" borderId="0" xfId="0" applyFont="1" applyFill="1" applyAlignment="1" applyProtection="1">
      <alignment/>
      <protection/>
    </xf>
    <xf numFmtId="0" fontId="42" fillId="36" borderId="0" xfId="0" applyFont="1" applyFill="1" applyAlignment="1" applyProtection="1">
      <alignment horizontal="center"/>
      <protection/>
    </xf>
    <xf numFmtId="39" fontId="44" fillId="34" borderId="23" xfId="0" applyNumberFormat="1" applyFont="1" applyFill="1" applyBorder="1" applyAlignment="1" applyProtection="1">
      <alignment horizontal="right"/>
      <protection/>
    </xf>
    <xf numFmtId="7" fontId="44" fillId="34" borderId="23" xfId="0" applyNumberFormat="1" applyFont="1" applyFill="1" applyBorder="1" applyAlignment="1" applyProtection="1">
      <alignment/>
      <protection/>
    </xf>
    <xf numFmtId="0" fontId="42" fillId="0" borderId="0" xfId="0" applyFont="1" applyAlignment="1" applyProtection="1">
      <alignment/>
      <protection/>
    </xf>
    <xf numFmtId="0" fontId="46" fillId="36" borderId="0" xfId="0" applyFont="1" applyFill="1" applyAlignment="1" applyProtection="1">
      <alignment/>
      <protection/>
    </xf>
    <xf numFmtId="39" fontId="42" fillId="0" borderId="0" xfId="0" applyNumberFormat="1" applyFont="1" applyAlignment="1" applyProtection="1">
      <alignment/>
      <protection/>
    </xf>
    <xf numFmtId="0" fontId="107" fillId="36" borderId="0" xfId="0" applyFont="1" applyFill="1" applyAlignment="1" applyProtection="1">
      <alignment/>
      <protection/>
    </xf>
    <xf numFmtId="0" fontId="42" fillId="36" borderId="0" xfId="0" applyFont="1" applyFill="1" applyAlignment="1" applyProtection="1">
      <alignment horizontal="right"/>
      <protection/>
    </xf>
    <xf numFmtId="39" fontId="42" fillId="36" borderId="0" xfId="0" applyNumberFormat="1" applyFont="1" applyFill="1" applyAlignment="1" applyProtection="1">
      <alignment/>
      <protection/>
    </xf>
    <xf numFmtId="39" fontId="42" fillId="36" borderId="11" xfId="0" applyNumberFormat="1" applyFont="1" applyFill="1" applyBorder="1" applyAlignment="1" applyProtection="1">
      <alignment/>
      <protection/>
    </xf>
    <xf numFmtId="0" fontId="44" fillId="36" borderId="0" xfId="0" applyFont="1" applyFill="1" applyAlignment="1" applyProtection="1">
      <alignment horizontal="right"/>
      <protection/>
    </xf>
    <xf numFmtId="0" fontId="42" fillId="0" borderId="0" xfId="0" applyFont="1" applyAlignment="1" applyProtection="1">
      <alignment/>
      <protection/>
    </xf>
    <xf numFmtId="0" fontId="42" fillId="0" borderId="0" xfId="0" applyFont="1" applyAlignment="1" applyProtection="1">
      <alignment horizontal="center"/>
      <protection/>
    </xf>
    <xf numFmtId="0" fontId="42" fillId="0" borderId="0" xfId="0" applyFont="1" applyAlignment="1">
      <alignment/>
    </xf>
    <xf numFmtId="0" fontId="42" fillId="0" borderId="0" xfId="0" applyFont="1" applyAlignment="1">
      <alignment horizontal="center"/>
    </xf>
    <xf numFmtId="0" fontId="40" fillId="34" borderId="19" xfId="0" applyFont="1" applyFill="1" applyBorder="1" applyAlignment="1">
      <alignment horizontal="left"/>
    </xf>
    <xf numFmtId="0" fontId="40" fillId="34" borderId="78" xfId="0" applyFont="1" applyFill="1" applyBorder="1" applyAlignment="1">
      <alignment horizontal="left"/>
    </xf>
    <xf numFmtId="0" fontId="44" fillId="34" borderId="18" xfId="0" applyFont="1" applyFill="1" applyBorder="1" applyAlignment="1">
      <alignment/>
    </xf>
    <xf numFmtId="0" fontId="44" fillId="34" borderId="18" xfId="0" applyFont="1" applyFill="1" applyBorder="1" applyAlignment="1">
      <alignment horizontal="left"/>
    </xf>
    <xf numFmtId="0" fontId="44" fillId="33" borderId="0" xfId="0" applyFont="1" applyFill="1" applyAlignment="1">
      <alignment/>
    </xf>
    <xf numFmtId="49" fontId="42" fillId="35" borderId="24" xfId="0" applyNumberFormat="1" applyFont="1" applyFill="1" applyBorder="1" applyAlignment="1" applyProtection="1">
      <alignment/>
      <protection locked="0"/>
    </xf>
    <xf numFmtId="49" fontId="42" fillId="35" borderId="24" xfId="0" applyNumberFormat="1" applyFont="1" applyFill="1" applyBorder="1" applyAlignment="1" applyProtection="1">
      <alignment/>
      <protection locked="0"/>
    </xf>
    <xf numFmtId="2" fontId="42" fillId="35" borderId="24" xfId="0" applyNumberFormat="1" applyFont="1" applyFill="1" applyBorder="1" applyAlignment="1" applyProtection="1">
      <alignment/>
      <protection locked="0"/>
    </xf>
    <xf numFmtId="172" fontId="42" fillId="35" borderId="24" xfId="42" applyNumberFormat="1" applyFont="1" applyFill="1" applyBorder="1" applyAlignment="1" applyProtection="1">
      <alignment/>
      <protection locked="0"/>
    </xf>
    <xf numFmtId="0" fontId="44" fillId="36" borderId="0" xfId="0" applyFont="1" applyFill="1" applyAlignment="1" quotePrefix="1">
      <alignment horizontal="left"/>
    </xf>
    <xf numFmtId="39" fontId="44" fillId="34" borderId="57" xfId="42" applyNumberFormat="1" applyFont="1" applyFill="1" applyBorder="1" applyAlignment="1">
      <alignment/>
    </xf>
    <xf numFmtId="172" fontId="44" fillId="34" borderId="57" xfId="42" applyNumberFormat="1" applyFont="1" applyFill="1" applyBorder="1" applyAlignment="1">
      <alignment/>
    </xf>
    <xf numFmtId="172" fontId="42" fillId="0" borderId="0" xfId="0" applyNumberFormat="1" applyFont="1" applyAlignment="1">
      <alignment/>
    </xf>
    <xf numFmtId="0" fontId="42" fillId="36" borderId="0" xfId="0" applyFont="1" applyFill="1" applyAlignment="1" quotePrefix="1">
      <alignment horizontal="left"/>
    </xf>
    <xf numFmtId="172" fontId="44" fillId="36" borderId="0" xfId="0" applyNumberFormat="1" applyFont="1" applyFill="1" applyAlignment="1">
      <alignment/>
    </xf>
    <xf numFmtId="172" fontId="42" fillId="36" borderId="0" xfId="0" applyNumberFormat="1" applyFont="1" applyFill="1" applyAlignment="1">
      <alignment/>
    </xf>
    <xf numFmtId="0" fontId="42" fillId="36" borderId="0" xfId="0" applyNumberFormat="1" applyFont="1" applyFill="1" applyAlignment="1">
      <alignment/>
    </xf>
    <xf numFmtId="0" fontId="44" fillId="36" borderId="0" xfId="0" applyFont="1" applyFill="1" applyAlignment="1">
      <alignment horizontal="right"/>
    </xf>
    <xf numFmtId="0" fontId="44" fillId="33" borderId="0" xfId="0" applyFont="1" applyFill="1" applyAlignment="1" applyProtection="1">
      <alignment horizontal="center"/>
      <protection locked="0"/>
    </xf>
    <xf numFmtId="0" fontId="44" fillId="42" borderId="0" xfId="0" applyFont="1" applyFill="1" applyAlignment="1">
      <alignment/>
    </xf>
    <xf numFmtId="0" fontId="44" fillId="33" borderId="0" xfId="0" applyFont="1" applyFill="1" applyAlignment="1">
      <alignment horizontal="center" wrapText="1"/>
    </xf>
    <xf numFmtId="175" fontId="44" fillId="41" borderId="15" xfId="0" applyNumberFormat="1" applyFont="1" applyFill="1" applyBorder="1" applyAlignment="1" applyProtection="1">
      <alignment horizontal="center"/>
      <protection locked="0"/>
    </xf>
    <xf numFmtId="175" fontId="44" fillId="41" borderId="35" xfId="0" applyNumberFormat="1" applyFont="1" applyFill="1" applyBorder="1" applyAlignment="1" applyProtection="1">
      <alignment horizontal="center"/>
      <protection locked="0"/>
    </xf>
    <xf numFmtId="0" fontId="44" fillId="36" borderId="0" xfId="0" applyNumberFormat="1" applyFont="1" applyFill="1" applyAlignment="1">
      <alignment/>
    </xf>
    <xf numFmtId="0" fontId="40" fillId="34" borderId="18" xfId="0" applyFont="1" applyFill="1" applyBorder="1" applyAlignment="1">
      <alignment horizontal="left"/>
    </xf>
    <xf numFmtId="0" fontId="41" fillId="40" borderId="0" xfId="0" applyFont="1" applyFill="1" applyAlignment="1">
      <alignment horizontal="center"/>
    </xf>
    <xf numFmtId="0" fontId="41" fillId="0" borderId="0" xfId="0" applyFont="1" applyAlignment="1">
      <alignment/>
    </xf>
    <xf numFmtId="0" fontId="45" fillId="0" borderId="0" xfId="0" applyFont="1" applyAlignment="1">
      <alignment/>
    </xf>
    <xf numFmtId="0" fontId="45" fillId="40" borderId="0" xfId="0" applyFont="1" applyFill="1" applyAlignment="1">
      <alignment horizontal="center"/>
    </xf>
    <xf numFmtId="0" fontId="41" fillId="40" borderId="0" xfId="0" applyFont="1" applyFill="1" applyAlignment="1">
      <alignment/>
    </xf>
    <xf numFmtId="49" fontId="44" fillId="34" borderId="18" xfId="0" applyNumberFormat="1" applyFont="1" applyFill="1" applyBorder="1" applyAlignment="1">
      <alignment horizontal="left"/>
    </xf>
    <xf numFmtId="0" fontId="42" fillId="40" borderId="0" xfId="0" applyFont="1" applyFill="1" applyAlignment="1">
      <alignment/>
    </xf>
    <xf numFmtId="0" fontId="44" fillId="40" borderId="0" xfId="0" applyFont="1" applyFill="1" applyAlignment="1">
      <alignment/>
    </xf>
    <xf numFmtId="175" fontId="42" fillId="35" borderId="24" xfId="0" applyNumberFormat="1" applyFont="1" applyFill="1" applyBorder="1" applyAlignment="1" applyProtection="1">
      <alignment/>
      <protection locked="0"/>
    </xf>
    <xf numFmtId="165" fontId="42" fillId="35" borderId="24" xfId="0" applyNumberFormat="1" applyFont="1" applyFill="1" applyBorder="1" applyAlignment="1" applyProtection="1">
      <alignment/>
      <protection locked="0"/>
    </xf>
    <xf numFmtId="43" fontId="42" fillId="35" borderId="24" xfId="42" applyNumberFormat="1" applyFont="1" applyFill="1" applyBorder="1" applyAlignment="1" applyProtection="1">
      <alignment/>
      <protection locked="0"/>
    </xf>
    <xf numFmtId="168" fontId="42" fillId="35" borderId="24" xfId="42" applyNumberFormat="1" applyFont="1" applyFill="1" applyBorder="1" applyAlignment="1" applyProtection="1">
      <alignment/>
      <protection locked="0"/>
    </xf>
    <xf numFmtId="0" fontId="44" fillId="36" borderId="0" xfId="0" applyFont="1" applyFill="1" applyAlignment="1" applyProtection="1" quotePrefix="1">
      <alignment horizontal="left"/>
      <protection/>
    </xf>
    <xf numFmtId="39" fontId="44" fillId="34" borderId="57" xfId="42" applyNumberFormat="1" applyFont="1" applyFill="1" applyBorder="1" applyAlignment="1" applyProtection="1">
      <alignment/>
      <protection/>
    </xf>
    <xf numFmtId="0" fontId="44" fillId="36" borderId="0" xfId="0" applyFont="1" applyFill="1" applyAlignment="1" applyProtection="1" quotePrefix="1">
      <alignment horizontal="right"/>
      <protection/>
    </xf>
    <xf numFmtId="39" fontId="44" fillId="36" borderId="0" xfId="0" applyNumberFormat="1" applyFont="1" applyFill="1" applyAlignment="1" applyProtection="1">
      <alignment/>
      <protection/>
    </xf>
    <xf numFmtId="0" fontId="42" fillId="39" borderId="0" xfId="0" applyFont="1" applyFill="1" applyAlignment="1" applyProtection="1">
      <alignment/>
      <protection/>
    </xf>
    <xf numFmtId="0" fontId="44" fillId="39" borderId="0" xfId="0" applyFont="1" applyFill="1" applyAlignment="1" applyProtection="1">
      <alignment horizontal="right"/>
      <protection/>
    </xf>
    <xf numFmtId="39" fontId="44" fillId="39" borderId="0" xfId="0" applyNumberFormat="1" applyFont="1" applyFill="1" applyAlignment="1" applyProtection="1">
      <alignment/>
      <protection/>
    </xf>
    <xf numFmtId="0" fontId="44" fillId="40" borderId="0" xfId="0" applyFont="1" applyFill="1" applyAlignment="1" applyProtection="1">
      <alignment/>
      <protection/>
    </xf>
    <xf numFmtId="0" fontId="42" fillId="40" borderId="0" xfId="0" applyFont="1" applyFill="1" applyAlignment="1" applyProtection="1">
      <alignment/>
      <protection/>
    </xf>
    <xf numFmtId="49" fontId="40" fillId="34" borderId="18" xfId="0" applyNumberFormat="1" applyFont="1" applyFill="1" applyBorder="1" applyAlignment="1">
      <alignment horizontal="left"/>
    </xf>
    <xf numFmtId="0" fontId="49" fillId="42" borderId="0" xfId="0" applyFont="1" applyFill="1" applyAlignment="1">
      <alignment vertical="center"/>
    </xf>
    <xf numFmtId="0" fontId="50" fillId="42" borderId="0" xfId="0" applyFont="1" applyFill="1" applyAlignment="1">
      <alignment vertical="center"/>
    </xf>
    <xf numFmtId="0" fontId="108" fillId="43" borderId="76" xfId="0" applyFont="1" applyFill="1" applyBorder="1" applyAlignment="1" applyProtection="1">
      <alignment horizontal="center"/>
      <protection/>
    </xf>
    <xf numFmtId="0" fontId="108" fillId="43" borderId="0" xfId="0" applyFont="1" applyFill="1" applyBorder="1" applyAlignment="1" applyProtection="1">
      <alignment horizontal="center"/>
      <protection/>
    </xf>
    <xf numFmtId="174" fontId="9" fillId="35" borderId="59" xfId="0" applyNumberFormat="1" applyFont="1" applyFill="1" applyBorder="1" applyAlignment="1" applyProtection="1" quotePrefix="1">
      <alignment horizontal="left" wrapText="1"/>
      <protection locked="0"/>
    </xf>
    <xf numFmtId="174" fontId="9" fillId="35" borderId="59" xfId="0" applyNumberFormat="1" applyFont="1" applyFill="1" applyBorder="1" applyAlignment="1" applyProtection="1">
      <alignment horizontal="left" wrapText="1"/>
      <protection locked="0"/>
    </xf>
    <xf numFmtId="174" fontId="17" fillId="33" borderId="0" xfId="0" applyNumberFormat="1" applyFont="1" applyFill="1" applyAlignment="1" applyProtection="1">
      <alignment horizontal="center"/>
      <protection locked="0"/>
    </xf>
    <xf numFmtId="174" fontId="9" fillId="0" borderId="0" xfId="0" applyNumberFormat="1" applyFont="1" applyAlignment="1">
      <alignment/>
    </xf>
    <xf numFmtId="174" fontId="9" fillId="0" borderId="0" xfId="0" applyNumberFormat="1" applyFont="1" applyBorder="1" applyAlignment="1">
      <alignment/>
    </xf>
    <xf numFmtId="174" fontId="11" fillId="0" borderId="0" xfId="0" applyNumberFormat="1" applyFont="1" applyAlignment="1">
      <alignment/>
    </xf>
    <xf numFmtId="174" fontId="11" fillId="0" borderId="0" xfId="0" applyNumberFormat="1" applyFont="1" applyFill="1" applyBorder="1" applyAlignment="1">
      <alignment/>
    </xf>
    <xf numFmtId="49" fontId="4" fillId="44" borderId="71" xfId="0" applyNumberFormat="1" applyFont="1" applyFill="1" applyBorder="1" applyAlignment="1">
      <alignment/>
    </xf>
    <xf numFmtId="49" fontId="0" fillId="44" borderId="71" xfId="0" applyNumberFormat="1" applyFont="1" applyFill="1" applyBorder="1" applyAlignment="1">
      <alignment horizontal="left"/>
    </xf>
    <xf numFmtId="170" fontId="0" fillId="44" borderId="71" xfId="57" applyNumberFormat="1" applyFont="1" applyFill="1" applyBorder="1" applyAlignment="1" applyProtection="1" quotePrefix="1">
      <alignment horizontal="center"/>
      <protection/>
    </xf>
    <xf numFmtId="5" fontId="0" fillId="44" borderId="71" xfId="0" applyNumberFormat="1" applyFont="1" applyFill="1" applyBorder="1" applyAlignment="1">
      <alignment horizontal="right"/>
    </xf>
    <xf numFmtId="5" fontId="4" fillId="44" borderId="71" xfId="0" applyNumberFormat="1" applyFont="1" applyFill="1" applyBorder="1" applyAlignment="1">
      <alignment/>
    </xf>
    <xf numFmtId="170" fontId="0" fillId="44" borderId="71" xfId="57" applyNumberFormat="1" applyFont="1" applyFill="1" applyBorder="1" applyAlignment="1" applyProtection="1">
      <alignment horizontal="center"/>
      <protection/>
    </xf>
    <xf numFmtId="170" fontId="0" fillId="44" borderId="71" xfId="57" applyNumberFormat="1" applyFont="1" applyFill="1" applyBorder="1" applyAlignment="1" applyProtection="1">
      <alignment/>
      <protection/>
    </xf>
    <xf numFmtId="0" fontId="0" fillId="44" borderId="71" xfId="0" applyFont="1" applyFill="1" applyBorder="1" applyAlignment="1" applyProtection="1">
      <alignment/>
      <protection/>
    </xf>
    <xf numFmtId="170" fontId="0" fillId="44" borderId="71" xfId="0" applyNumberFormat="1" applyFont="1" applyFill="1" applyBorder="1" applyAlignment="1" applyProtection="1">
      <alignment horizontal="center"/>
      <protection/>
    </xf>
    <xf numFmtId="170" fontId="0" fillId="44" borderId="71" xfId="0" applyNumberFormat="1" applyFont="1" applyFill="1" applyBorder="1" applyAlignment="1" applyProtection="1">
      <alignment/>
      <protection/>
    </xf>
    <xf numFmtId="0" fontId="0" fillId="44" borderId="79" xfId="0" applyFont="1" applyFill="1" applyBorder="1" applyAlignment="1">
      <alignment horizontal="left"/>
    </xf>
    <xf numFmtId="49" fontId="3" fillId="44" borderId="71" xfId="0" applyNumberFormat="1" applyFont="1" applyFill="1" applyBorder="1" applyAlignment="1">
      <alignment/>
    </xf>
    <xf numFmtId="0" fontId="53" fillId="34" borderId="0" xfId="0" applyFont="1" applyFill="1" applyAlignment="1">
      <alignment/>
    </xf>
    <xf numFmtId="49" fontId="3" fillId="44" borderId="71" xfId="0" applyNumberFormat="1" applyFont="1" applyFill="1" applyBorder="1" applyAlignment="1">
      <alignment horizontal="left"/>
    </xf>
    <xf numFmtId="170" fontId="3" fillId="44" borderId="71" xfId="57" applyNumberFormat="1" applyFont="1" applyFill="1" applyBorder="1" applyAlignment="1" applyProtection="1" quotePrefix="1">
      <alignment horizontal="center"/>
      <protection/>
    </xf>
    <xf numFmtId="0" fontId="43" fillId="33" borderId="0" xfId="0" applyFont="1" applyFill="1" applyAlignment="1" applyProtection="1">
      <alignment/>
      <protection/>
    </xf>
    <xf numFmtId="0" fontId="43" fillId="34" borderId="80" xfId="0" applyFont="1" applyFill="1" applyBorder="1" applyAlignment="1" applyProtection="1">
      <alignment/>
      <protection/>
    </xf>
    <xf numFmtId="37" fontId="43" fillId="34" borderId="81" xfId="0" applyNumberFormat="1" applyFont="1" applyFill="1" applyBorder="1" applyAlignment="1" applyProtection="1">
      <alignment/>
      <protection/>
    </xf>
    <xf numFmtId="40" fontId="43" fillId="37" borderId="82" xfId="0" applyNumberFormat="1" applyFont="1" applyFill="1" applyBorder="1" applyAlignment="1" applyProtection="1">
      <alignment/>
      <protection/>
    </xf>
    <xf numFmtId="40" fontId="43" fillId="37" borderId="83" xfId="0" applyNumberFormat="1" applyFont="1" applyFill="1" applyBorder="1" applyAlignment="1" applyProtection="1">
      <alignment/>
      <protection/>
    </xf>
    <xf numFmtId="40" fontId="43" fillId="37" borderId="82" xfId="0" applyNumberFormat="1" applyFont="1" applyFill="1" applyBorder="1" applyAlignment="1" applyProtection="1">
      <alignment/>
      <protection locked="0"/>
    </xf>
    <xf numFmtId="40" fontId="43" fillId="37" borderId="83" xfId="0" applyNumberFormat="1" applyFont="1" applyFill="1" applyBorder="1" applyAlignment="1" applyProtection="1">
      <alignment/>
      <protection locked="0"/>
    </xf>
    <xf numFmtId="40" fontId="43" fillId="33" borderId="0" xfId="0" applyNumberFormat="1" applyFont="1" applyFill="1" applyAlignment="1" applyProtection="1">
      <alignment/>
      <protection/>
    </xf>
    <xf numFmtId="40" fontId="43" fillId="34" borderId="84" xfId="0" applyNumberFormat="1" applyFont="1" applyFill="1" applyBorder="1" applyAlignment="1" applyProtection="1">
      <alignment/>
      <protection/>
    </xf>
    <xf numFmtId="40" fontId="43" fillId="34" borderId="85" xfId="0" applyNumberFormat="1" applyFont="1" applyFill="1" applyBorder="1" applyAlignment="1" applyProtection="1">
      <alignment/>
      <protection/>
    </xf>
    <xf numFmtId="40" fontId="40" fillId="33" borderId="0" xfId="0" applyNumberFormat="1" applyFont="1" applyFill="1" applyAlignment="1" applyProtection="1">
      <alignment/>
      <protection locked="0"/>
    </xf>
    <xf numFmtId="40" fontId="43" fillId="45" borderId="86" xfId="0" applyNumberFormat="1" applyFont="1" applyFill="1" applyBorder="1" applyAlignment="1" applyProtection="1">
      <alignment/>
      <protection locked="0"/>
    </xf>
    <xf numFmtId="40" fontId="43" fillId="33" borderId="0" xfId="0" applyNumberFormat="1" applyFont="1" applyFill="1" applyAlignment="1" applyProtection="1">
      <alignment/>
      <protection locked="0"/>
    </xf>
    <xf numFmtId="40" fontId="43" fillId="34" borderId="0" xfId="0" applyNumberFormat="1" applyFont="1" applyFill="1" applyAlignment="1" applyProtection="1">
      <alignment/>
      <protection locked="0"/>
    </xf>
    <xf numFmtId="0" fontId="40" fillId="33" borderId="0" xfId="0" applyFont="1" applyFill="1" applyBorder="1" applyAlignment="1" applyProtection="1">
      <alignment horizontal="center"/>
      <protection locked="0"/>
    </xf>
    <xf numFmtId="0" fontId="43" fillId="0" borderId="0" xfId="0" applyFont="1" applyAlignment="1" applyProtection="1">
      <alignment/>
      <protection locked="0"/>
    </xf>
    <xf numFmtId="0" fontId="43" fillId="34" borderId="81" xfId="0" applyFont="1" applyFill="1" applyBorder="1" applyAlignment="1" applyProtection="1">
      <alignment/>
      <protection/>
    </xf>
    <xf numFmtId="40" fontId="43" fillId="35" borderId="87" xfId="0" applyNumberFormat="1" applyFont="1" applyFill="1" applyBorder="1" applyAlignment="1" applyProtection="1">
      <alignment/>
      <protection locked="0"/>
    </xf>
    <xf numFmtId="40" fontId="43" fillId="45" borderId="87" xfId="0" applyNumberFormat="1" applyFont="1" applyFill="1" applyBorder="1" applyAlignment="1" applyProtection="1">
      <alignment/>
      <protection locked="0"/>
    </xf>
    <xf numFmtId="40" fontId="43" fillId="34" borderId="88" xfId="0" applyNumberFormat="1" applyFont="1" applyFill="1" applyBorder="1" applyAlignment="1" applyProtection="1">
      <alignment/>
      <protection/>
    </xf>
    <xf numFmtId="40" fontId="43" fillId="34" borderId="83" xfId="0" applyNumberFormat="1" applyFont="1" applyFill="1" applyBorder="1" applyAlignment="1" applyProtection="1">
      <alignment/>
      <protection/>
    </xf>
    <xf numFmtId="40" fontId="43" fillId="34" borderId="89" xfId="0" applyNumberFormat="1" applyFont="1" applyFill="1" applyBorder="1" applyAlignment="1" applyProtection="1">
      <alignment/>
      <protection/>
    </xf>
    <xf numFmtId="40" fontId="43" fillId="34" borderId="90" xfId="0" applyNumberFormat="1" applyFont="1" applyFill="1" applyBorder="1" applyAlignment="1" applyProtection="1">
      <alignment/>
      <protection/>
    </xf>
    <xf numFmtId="40" fontId="43" fillId="34" borderId="91" xfId="0" applyNumberFormat="1" applyFont="1" applyFill="1" applyBorder="1" applyAlignment="1" applyProtection="1">
      <alignment/>
      <protection/>
    </xf>
    <xf numFmtId="40" fontId="43" fillId="34" borderId="92" xfId="0" applyNumberFormat="1" applyFont="1" applyFill="1" applyBorder="1" applyAlignment="1" applyProtection="1">
      <alignment/>
      <protection/>
    </xf>
    <xf numFmtId="40" fontId="43" fillId="34" borderId="86" xfId="0" applyNumberFormat="1" applyFont="1" applyFill="1" applyBorder="1" applyAlignment="1" applyProtection="1">
      <alignment/>
      <protection locked="0"/>
    </xf>
    <xf numFmtId="40" fontId="43" fillId="35" borderId="93" xfId="0" applyNumberFormat="1" applyFont="1" applyFill="1" applyBorder="1" applyAlignment="1" applyProtection="1">
      <alignment/>
      <protection locked="0"/>
    </xf>
    <xf numFmtId="40" fontId="43" fillId="34" borderId="94" xfId="0" applyNumberFormat="1" applyFont="1" applyFill="1" applyBorder="1" applyAlignment="1" applyProtection="1">
      <alignment/>
      <protection/>
    </xf>
    <xf numFmtId="40" fontId="43" fillId="34" borderId="95" xfId="0" applyNumberFormat="1" applyFont="1" applyFill="1" applyBorder="1" applyAlignment="1" applyProtection="1">
      <alignment/>
      <protection/>
    </xf>
    <xf numFmtId="40" fontId="43" fillId="34" borderId="77" xfId="0" applyNumberFormat="1" applyFont="1" applyFill="1" applyBorder="1" applyAlignment="1" applyProtection="1">
      <alignment/>
      <protection/>
    </xf>
    <xf numFmtId="40" fontId="43" fillId="34" borderId="96" xfId="0" applyNumberFormat="1" applyFont="1" applyFill="1" applyBorder="1" applyAlignment="1" applyProtection="1">
      <alignment/>
      <protection/>
    </xf>
    <xf numFmtId="40" fontId="43" fillId="34" borderId="97" xfId="0" applyNumberFormat="1" applyFont="1" applyFill="1" applyBorder="1" applyAlignment="1" applyProtection="1">
      <alignment/>
      <protection/>
    </xf>
    <xf numFmtId="40" fontId="43" fillId="34" borderId="33" xfId="0" applyNumberFormat="1" applyFont="1" applyFill="1" applyBorder="1" applyAlignment="1" applyProtection="1">
      <alignment/>
      <protection/>
    </xf>
    <xf numFmtId="40" fontId="43" fillId="34" borderId="98" xfId="0" applyNumberFormat="1" applyFont="1" applyFill="1" applyBorder="1" applyAlignment="1" applyProtection="1">
      <alignment/>
      <protection locked="0"/>
    </xf>
    <xf numFmtId="0" fontId="40" fillId="33" borderId="0" xfId="0" applyFont="1" applyFill="1" applyAlignment="1" applyProtection="1">
      <alignment/>
      <protection locked="0"/>
    </xf>
    <xf numFmtId="0" fontId="40" fillId="33" borderId="0" xfId="0" applyFont="1" applyFill="1" applyAlignment="1" applyProtection="1">
      <alignment/>
      <protection locked="0"/>
    </xf>
    <xf numFmtId="0" fontId="57" fillId="33" borderId="0" xfId="0" applyFont="1" applyFill="1" applyAlignment="1" applyProtection="1">
      <alignment/>
      <protection locked="0"/>
    </xf>
    <xf numFmtId="0" fontId="40" fillId="33" borderId="0" xfId="0" applyFont="1" applyFill="1" applyAlignment="1" applyProtection="1">
      <alignment horizontal="center"/>
      <protection locked="0"/>
    </xf>
    <xf numFmtId="0" fontId="40" fillId="34" borderId="0" xfId="0" applyFont="1" applyFill="1" applyBorder="1" applyAlignment="1" applyProtection="1">
      <alignment/>
      <protection locked="0"/>
    </xf>
    <xf numFmtId="49" fontId="40" fillId="34" borderId="20" xfId="0" applyNumberFormat="1" applyFont="1" applyFill="1" applyBorder="1" applyAlignment="1" applyProtection="1">
      <alignment/>
      <protection locked="0"/>
    </xf>
    <xf numFmtId="0" fontId="40" fillId="34" borderId="20" xfId="0" applyFont="1" applyFill="1" applyBorder="1" applyAlignment="1" applyProtection="1">
      <alignment/>
      <protection locked="0"/>
    </xf>
    <xf numFmtId="0" fontId="40" fillId="33" borderId="0" xfId="0" applyFont="1" applyFill="1" applyBorder="1" applyAlignment="1" applyProtection="1">
      <alignment/>
      <protection locked="0"/>
    </xf>
    <xf numFmtId="0" fontId="40" fillId="34" borderId="0" xfId="0" applyFont="1" applyFill="1" applyAlignment="1" applyProtection="1">
      <alignment/>
      <protection locked="0"/>
    </xf>
    <xf numFmtId="0" fontId="40" fillId="33" borderId="0" xfId="0" applyFont="1" applyFill="1" applyAlignment="1" applyProtection="1" quotePrefix="1">
      <alignment/>
      <protection locked="0"/>
    </xf>
    <xf numFmtId="0" fontId="40" fillId="33" borderId="66" xfId="0" applyFont="1" applyFill="1" applyBorder="1" applyAlignment="1" applyProtection="1">
      <alignment horizontal="center"/>
      <protection locked="0"/>
    </xf>
    <xf numFmtId="0" fontId="43" fillId="33" borderId="0" xfId="0" applyFont="1" applyFill="1" applyAlignment="1" applyProtection="1">
      <alignment/>
      <protection locked="0"/>
    </xf>
    <xf numFmtId="0" fontId="43" fillId="33" borderId="0" xfId="0" applyFont="1" applyFill="1" applyAlignment="1" applyProtection="1">
      <alignment/>
      <protection locked="0"/>
    </xf>
    <xf numFmtId="40" fontId="40" fillId="33" borderId="66" xfId="0" applyNumberFormat="1" applyFont="1" applyFill="1" applyBorder="1" applyAlignment="1" applyProtection="1">
      <alignment horizontal="center"/>
      <protection locked="0"/>
    </xf>
    <xf numFmtId="0" fontId="40" fillId="33" borderId="67" xfId="0" applyFont="1" applyFill="1" applyBorder="1" applyAlignment="1" applyProtection="1">
      <alignment horizontal="center"/>
      <protection locked="0"/>
    </xf>
    <xf numFmtId="0" fontId="40" fillId="33" borderId="99" xfId="0" applyFont="1" applyFill="1" applyBorder="1" applyAlignment="1" applyProtection="1">
      <alignment/>
      <protection locked="0"/>
    </xf>
    <xf numFmtId="0" fontId="40" fillId="33" borderId="60" xfId="0" applyFont="1" applyFill="1" applyBorder="1" applyAlignment="1" applyProtection="1">
      <alignment/>
      <protection locked="0"/>
    </xf>
    <xf numFmtId="0" fontId="40" fillId="33" borderId="99" xfId="0" applyFont="1" applyFill="1" applyBorder="1" applyAlignment="1" applyProtection="1">
      <alignment horizontal="center"/>
      <protection locked="0"/>
    </xf>
    <xf numFmtId="40" fontId="40" fillId="33" borderId="67" xfId="0" applyNumberFormat="1" applyFont="1" applyFill="1" applyBorder="1" applyAlignment="1" applyProtection="1">
      <alignment horizontal="center"/>
      <protection locked="0"/>
    </xf>
    <xf numFmtId="0" fontId="40" fillId="33" borderId="67" xfId="0" applyFont="1" applyFill="1" applyBorder="1" applyAlignment="1" applyProtection="1">
      <alignment horizontal="center"/>
      <protection locked="0"/>
    </xf>
    <xf numFmtId="0" fontId="40" fillId="33" borderId="100" xfId="0" applyFont="1" applyFill="1" applyBorder="1" applyAlignment="1" applyProtection="1">
      <alignment/>
      <protection locked="0"/>
    </xf>
    <xf numFmtId="0" fontId="40" fillId="33" borderId="62" xfId="0" applyFont="1" applyFill="1" applyBorder="1" applyAlignment="1" applyProtection="1">
      <alignment horizontal="center"/>
      <protection locked="0"/>
    </xf>
    <xf numFmtId="0" fontId="40" fillId="33" borderId="100" xfId="0" applyFont="1" applyFill="1" applyBorder="1" applyAlignment="1" applyProtection="1">
      <alignment horizontal="center"/>
      <protection locked="0"/>
    </xf>
    <xf numFmtId="0" fontId="40" fillId="33" borderId="101" xfId="0" applyFont="1" applyFill="1" applyBorder="1" applyAlignment="1" applyProtection="1">
      <alignment horizontal="center"/>
      <protection locked="0"/>
    </xf>
    <xf numFmtId="0" fontId="40" fillId="33" borderId="33" xfId="0" applyFont="1" applyFill="1" applyBorder="1" applyAlignment="1" applyProtection="1">
      <alignment horizontal="center"/>
      <protection locked="0"/>
    </xf>
    <xf numFmtId="0" fontId="40" fillId="33" borderId="94" xfId="0" applyFont="1" applyFill="1" applyBorder="1" applyAlignment="1" applyProtection="1">
      <alignment horizontal="center"/>
      <protection locked="0"/>
    </xf>
    <xf numFmtId="0" fontId="40" fillId="33" borderId="102" xfId="0" applyFont="1" applyFill="1" applyBorder="1" applyAlignment="1" applyProtection="1">
      <alignment horizontal="center"/>
      <protection locked="0"/>
    </xf>
    <xf numFmtId="0" fontId="40" fillId="33" borderId="69" xfId="0" applyFont="1" applyFill="1" applyBorder="1" applyAlignment="1" applyProtection="1">
      <alignment horizontal="center"/>
      <protection locked="0"/>
    </xf>
    <xf numFmtId="40" fontId="40" fillId="33" borderId="69" xfId="0" applyNumberFormat="1" applyFont="1" applyFill="1" applyBorder="1" applyAlignment="1" applyProtection="1">
      <alignment horizontal="center"/>
      <protection locked="0"/>
    </xf>
    <xf numFmtId="0" fontId="43" fillId="36" borderId="0" xfId="0" applyFont="1" applyFill="1" applyAlignment="1" applyProtection="1">
      <alignment/>
      <protection/>
    </xf>
    <xf numFmtId="37" fontId="43" fillId="33" borderId="103" xfId="0" applyNumberFormat="1" applyFont="1" applyFill="1" applyBorder="1" applyAlignment="1" applyProtection="1">
      <alignment/>
      <protection/>
    </xf>
    <xf numFmtId="40" fontId="43" fillId="33" borderId="0" xfId="0" applyNumberFormat="1" applyFont="1" applyFill="1" applyAlignment="1" applyProtection="1">
      <alignment/>
      <protection/>
    </xf>
    <xf numFmtId="40" fontId="43" fillId="33" borderId="77" xfId="0" applyNumberFormat="1" applyFont="1" applyFill="1" applyBorder="1" applyAlignment="1" applyProtection="1">
      <alignment/>
      <protection/>
    </xf>
    <xf numFmtId="40" fontId="43" fillId="33" borderId="104" xfId="0" applyNumberFormat="1" applyFont="1" applyFill="1" applyBorder="1" applyAlignment="1" applyProtection="1">
      <alignment/>
      <protection/>
    </xf>
    <xf numFmtId="40" fontId="43" fillId="33" borderId="104" xfId="0" applyNumberFormat="1" applyFont="1" applyFill="1" applyBorder="1" applyAlignment="1" applyProtection="1">
      <alignment/>
      <protection locked="0"/>
    </xf>
    <xf numFmtId="40" fontId="43" fillId="33" borderId="77" xfId="0" applyNumberFormat="1" applyFont="1" applyFill="1" applyBorder="1" applyAlignment="1" applyProtection="1">
      <alignment/>
      <protection locked="0"/>
    </xf>
    <xf numFmtId="40" fontId="43" fillId="33" borderId="0" xfId="0" applyNumberFormat="1" applyFont="1" applyFill="1" applyAlignment="1" applyProtection="1">
      <alignment/>
      <protection locked="0"/>
    </xf>
    <xf numFmtId="0" fontId="40" fillId="33" borderId="0" xfId="0" applyFont="1" applyFill="1" applyBorder="1" applyAlignment="1" applyProtection="1">
      <alignment horizontal="center"/>
      <protection locked="0"/>
    </xf>
    <xf numFmtId="37" fontId="43" fillId="34" borderId="105" xfId="0" applyNumberFormat="1" applyFont="1" applyFill="1" applyBorder="1" applyAlignment="1" applyProtection="1">
      <alignment/>
      <protection/>
    </xf>
    <xf numFmtId="40" fontId="43" fillId="34" borderId="80" xfId="0" applyNumberFormat="1" applyFont="1" applyFill="1" applyBorder="1" applyAlignment="1" applyProtection="1">
      <alignment/>
      <protection locked="0"/>
    </xf>
    <xf numFmtId="0" fontId="43" fillId="34" borderId="106" xfId="0" applyFont="1" applyFill="1" applyBorder="1" applyAlignment="1" applyProtection="1">
      <alignment/>
      <protection/>
    </xf>
    <xf numFmtId="37" fontId="43" fillId="34" borderId="107" xfId="0" applyNumberFormat="1" applyFont="1" applyFill="1" applyBorder="1" applyAlignment="1" applyProtection="1">
      <alignment/>
      <protection/>
    </xf>
    <xf numFmtId="40" fontId="40" fillId="33" borderId="0" xfId="0" applyNumberFormat="1" applyFont="1" applyFill="1" applyBorder="1" applyAlignment="1" applyProtection="1">
      <alignment/>
      <protection locked="0"/>
    </xf>
    <xf numFmtId="40" fontId="43" fillId="34" borderId="108" xfId="0" applyNumberFormat="1" applyFont="1" applyFill="1" applyBorder="1" applyAlignment="1" applyProtection="1">
      <alignment/>
      <protection locked="0"/>
    </xf>
    <xf numFmtId="40" fontId="43" fillId="34" borderId="109" xfId="0" applyNumberFormat="1" applyFont="1" applyFill="1" applyBorder="1" applyAlignment="1" applyProtection="1">
      <alignment/>
      <protection locked="0"/>
    </xf>
    <xf numFmtId="0" fontId="43" fillId="34" borderId="100" xfId="0" applyFont="1" applyFill="1" applyBorder="1" applyAlignment="1" applyProtection="1">
      <alignment/>
      <protection/>
    </xf>
    <xf numFmtId="37" fontId="43" fillId="34" borderId="40" xfId="0" applyNumberFormat="1" applyFont="1" applyFill="1" applyBorder="1" applyAlignment="1" applyProtection="1">
      <alignment/>
      <protection/>
    </xf>
    <xf numFmtId="40" fontId="40" fillId="33" borderId="72" xfId="0" applyNumberFormat="1" applyFont="1" applyFill="1" applyBorder="1" applyAlignment="1" applyProtection="1">
      <alignment/>
      <protection locked="0"/>
    </xf>
    <xf numFmtId="40" fontId="43" fillId="34" borderId="110" xfId="0" applyNumberFormat="1" applyFont="1" applyFill="1" applyBorder="1" applyAlignment="1" applyProtection="1">
      <alignment/>
      <protection locked="0"/>
    </xf>
    <xf numFmtId="0" fontId="40" fillId="33" borderId="0" xfId="0" applyFont="1" applyFill="1" applyAlignment="1" applyProtection="1">
      <alignment/>
      <protection/>
    </xf>
    <xf numFmtId="40" fontId="43" fillId="33" borderId="0" xfId="0" applyNumberFormat="1" applyFont="1" applyFill="1" applyBorder="1" applyAlignment="1" applyProtection="1">
      <alignment/>
      <protection locked="0"/>
    </xf>
    <xf numFmtId="40" fontId="57" fillId="33" borderId="0" xfId="0" applyNumberFormat="1" applyFont="1" applyFill="1" applyAlignment="1" applyProtection="1">
      <alignment/>
      <protection locked="0"/>
    </xf>
    <xf numFmtId="0" fontId="40" fillId="33" borderId="20" xfId="0" applyFont="1" applyFill="1" applyBorder="1" applyAlignment="1" applyProtection="1">
      <alignment/>
      <protection/>
    </xf>
    <xf numFmtId="0" fontId="40" fillId="33" borderId="20" xfId="0" applyFont="1" applyFill="1" applyBorder="1" applyAlignment="1" applyProtection="1">
      <alignment/>
      <protection locked="0"/>
    </xf>
    <xf numFmtId="0" fontId="40" fillId="33" borderId="18" xfId="0" applyFont="1" applyFill="1" applyBorder="1" applyAlignment="1" applyProtection="1">
      <alignment/>
      <protection/>
    </xf>
    <xf numFmtId="39" fontId="43" fillId="33" borderId="0" xfId="0" applyNumberFormat="1" applyFont="1" applyFill="1" applyAlignment="1" applyProtection="1">
      <alignment/>
      <protection locked="0"/>
    </xf>
    <xf numFmtId="0" fontId="40" fillId="34" borderId="0" xfId="0" applyFont="1" applyFill="1" applyAlignment="1" applyProtection="1">
      <alignment/>
      <protection/>
    </xf>
    <xf numFmtId="0" fontId="43" fillId="34" borderId="0" xfId="0" applyFont="1" applyFill="1" applyAlignment="1" applyProtection="1">
      <alignment/>
      <protection/>
    </xf>
    <xf numFmtId="164" fontId="40" fillId="34" borderId="0" xfId="0" applyNumberFormat="1" applyFont="1" applyFill="1" applyAlignment="1" applyProtection="1">
      <alignment/>
      <protection/>
    </xf>
    <xf numFmtId="164" fontId="40" fillId="34" borderId="0" xfId="0" applyNumberFormat="1" applyFont="1" applyFill="1" applyAlignment="1" applyProtection="1">
      <alignment/>
      <protection locked="0"/>
    </xf>
    <xf numFmtId="10" fontId="40" fillId="34" borderId="0" xfId="0" applyNumberFormat="1" applyFont="1" applyFill="1" applyAlignment="1" applyProtection="1">
      <alignment/>
      <protection/>
    </xf>
    <xf numFmtId="0" fontId="40" fillId="33" borderId="0" xfId="0" applyFont="1" applyFill="1" applyAlignment="1" applyProtection="1">
      <alignment/>
      <protection locked="0"/>
    </xf>
    <xf numFmtId="164" fontId="40" fillId="33" borderId="0" xfId="0" applyNumberFormat="1" applyFont="1" applyFill="1" applyAlignment="1" applyProtection="1">
      <alignment/>
      <protection locked="0"/>
    </xf>
    <xf numFmtId="0" fontId="40" fillId="0" borderId="0" xfId="0" applyFont="1" applyFill="1" applyAlignment="1" applyProtection="1">
      <alignment/>
      <protection/>
    </xf>
    <xf numFmtId="164" fontId="40" fillId="46" borderId="71" xfId="0" applyNumberFormat="1" applyFont="1" applyFill="1" applyBorder="1" applyAlignment="1" applyProtection="1">
      <alignment/>
      <protection/>
    </xf>
    <xf numFmtId="164" fontId="40" fillId="0" borderId="0" xfId="0" applyNumberFormat="1" applyFont="1" applyFill="1" applyAlignment="1" applyProtection="1">
      <alignment/>
      <protection/>
    </xf>
    <xf numFmtId="10" fontId="40" fillId="46" borderId="0" xfId="0" applyNumberFormat="1" applyFont="1" applyFill="1" applyAlignment="1" applyProtection="1">
      <alignment/>
      <protection/>
    </xf>
    <xf numFmtId="39" fontId="43" fillId="34" borderId="52" xfId="0" applyNumberFormat="1" applyFont="1" applyFill="1" applyBorder="1" applyAlignment="1" applyProtection="1">
      <alignment/>
      <protection/>
    </xf>
    <xf numFmtId="39" fontId="43" fillId="34" borderId="0" xfId="0" applyNumberFormat="1" applyFont="1" applyFill="1" applyBorder="1" applyAlignment="1" applyProtection="1">
      <alignment/>
      <protection locked="0"/>
    </xf>
    <xf numFmtId="0" fontId="57" fillId="33" borderId="52" xfId="0" applyFont="1" applyFill="1" applyBorder="1" applyAlignment="1" applyProtection="1">
      <alignment/>
      <protection locked="0"/>
    </xf>
    <xf numFmtId="164" fontId="43" fillId="33" borderId="0" xfId="0" applyNumberFormat="1" applyFont="1" applyFill="1" applyAlignment="1" applyProtection="1">
      <alignment/>
      <protection locked="0"/>
    </xf>
    <xf numFmtId="10" fontId="43" fillId="33" borderId="0" xfId="0" applyNumberFormat="1" applyFont="1" applyFill="1" applyAlignment="1" applyProtection="1">
      <alignment/>
      <protection locked="0"/>
    </xf>
    <xf numFmtId="39" fontId="43" fillId="34" borderId="13" xfId="0" applyNumberFormat="1" applyFont="1" applyFill="1" applyBorder="1" applyAlignment="1" applyProtection="1">
      <alignment/>
      <protection/>
    </xf>
    <xf numFmtId="39" fontId="43" fillId="34" borderId="47" xfId="0" applyNumberFormat="1" applyFont="1" applyFill="1" applyBorder="1" applyAlignment="1" applyProtection="1">
      <alignment/>
      <protection locked="0"/>
    </xf>
    <xf numFmtId="0" fontId="40" fillId="33" borderId="0" xfId="0" applyFont="1" applyFill="1" applyAlignment="1" applyProtection="1" quotePrefix="1">
      <alignment horizontal="left"/>
      <protection locked="0"/>
    </xf>
    <xf numFmtId="0" fontId="58" fillId="0" borderId="0" xfId="0" applyFont="1" applyAlignment="1" applyProtection="1">
      <alignment/>
      <protection locked="0"/>
    </xf>
    <xf numFmtId="40" fontId="43" fillId="37" borderId="82" xfId="0" applyNumberFormat="1" applyFont="1" applyFill="1" applyBorder="1" applyAlignment="1" applyProtection="1">
      <alignment/>
      <protection/>
    </xf>
    <xf numFmtId="40" fontId="43" fillId="33" borderId="0" xfId="0" applyNumberFormat="1" applyFont="1" applyFill="1" applyAlignment="1" applyProtection="1">
      <alignment/>
      <protection/>
    </xf>
    <xf numFmtId="40" fontId="43" fillId="34" borderId="84" xfId="0" applyNumberFormat="1" applyFont="1" applyFill="1" applyBorder="1" applyAlignment="1" applyProtection="1">
      <alignment/>
      <protection/>
    </xf>
    <xf numFmtId="40" fontId="43" fillId="34" borderId="85" xfId="0" applyNumberFormat="1" applyFont="1" applyFill="1" applyBorder="1" applyAlignment="1" applyProtection="1">
      <alignment/>
      <protection/>
    </xf>
    <xf numFmtId="40" fontId="43" fillId="34" borderId="88" xfId="0" applyNumberFormat="1" applyFont="1" applyFill="1" applyBorder="1" applyAlignment="1" applyProtection="1">
      <alignment/>
      <protection/>
    </xf>
    <xf numFmtId="40" fontId="43" fillId="34" borderId="83" xfId="0" applyNumberFormat="1" applyFont="1" applyFill="1" applyBorder="1" applyAlignment="1" applyProtection="1">
      <alignment/>
      <protection/>
    </xf>
    <xf numFmtId="40" fontId="43" fillId="37" borderId="89" xfId="0" applyNumberFormat="1" applyFont="1" applyFill="1" applyBorder="1" applyAlignment="1" applyProtection="1">
      <alignment/>
      <protection/>
    </xf>
    <xf numFmtId="40" fontId="43" fillId="37" borderId="90" xfId="0" applyNumberFormat="1" applyFont="1" applyFill="1" applyBorder="1" applyAlignment="1" applyProtection="1">
      <alignment/>
      <protection/>
    </xf>
    <xf numFmtId="40" fontId="43" fillId="37" borderId="91" xfId="0" applyNumberFormat="1" applyFont="1" applyFill="1" applyBorder="1" applyAlignment="1" applyProtection="1">
      <alignment/>
      <protection/>
    </xf>
    <xf numFmtId="40" fontId="43" fillId="37" borderId="92" xfId="0" applyNumberFormat="1" applyFont="1" applyFill="1" applyBorder="1" applyAlignment="1" applyProtection="1">
      <alignment/>
      <protection/>
    </xf>
    <xf numFmtId="40" fontId="43" fillId="34" borderId="86" xfId="0" applyNumberFormat="1" applyFont="1" applyFill="1" applyBorder="1" applyAlignment="1" applyProtection="1">
      <alignment/>
      <protection/>
    </xf>
    <xf numFmtId="40" fontId="43" fillId="35" borderId="93" xfId="0" applyNumberFormat="1" applyFont="1" applyFill="1" applyBorder="1" applyAlignment="1" applyProtection="1">
      <alignment/>
      <protection/>
    </xf>
    <xf numFmtId="40" fontId="43" fillId="34" borderId="98" xfId="0" applyNumberFormat="1" applyFont="1" applyFill="1" applyBorder="1" applyAlignment="1" applyProtection="1">
      <alignment/>
      <protection/>
    </xf>
    <xf numFmtId="0" fontId="40" fillId="33" borderId="18" xfId="0" applyFont="1" applyFill="1" applyBorder="1" applyAlignment="1" applyProtection="1">
      <alignment/>
      <protection locked="0"/>
    </xf>
    <xf numFmtId="0" fontId="43" fillId="34" borderId="0" xfId="0" applyFont="1" applyFill="1" applyAlignment="1" applyProtection="1">
      <alignment/>
      <protection locked="0"/>
    </xf>
    <xf numFmtId="10" fontId="40" fillId="34" borderId="0" xfId="0" applyNumberFormat="1" applyFont="1" applyFill="1" applyAlignment="1" applyProtection="1">
      <alignment/>
      <protection locked="0"/>
    </xf>
    <xf numFmtId="0" fontId="57" fillId="33" borderId="0" xfId="0" applyFont="1" applyFill="1" applyAlignment="1" applyProtection="1">
      <alignment/>
      <protection/>
    </xf>
    <xf numFmtId="0" fontId="43" fillId="0" borderId="0" xfId="0" applyFont="1" applyAlignment="1" applyProtection="1">
      <alignment/>
      <protection/>
    </xf>
    <xf numFmtId="39" fontId="43" fillId="34" borderId="0" xfId="0" applyNumberFormat="1" applyFont="1" applyFill="1" applyBorder="1" applyAlignment="1" applyProtection="1">
      <alignment/>
      <protection/>
    </xf>
    <xf numFmtId="39" fontId="43" fillId="34" borderId="47" xfId="0" applyNumberFormat="1" applyFont="1" applyFill="1" applyBorder="1" applyAlignment="1" applyProtection="1">
      <alignment/>
      <protection/>
    </xf>
    <xf numFmtId="0" fontId="43" fillId="33" borderId="0" xfId="0" applyFont="1" applyFill="1" applyAlignment="1" applyProtection="1">
      <alignment/>
      <protection/>
    </xf>
    <xf numFmtId="37" fontId="43" fillId="33" borderId="103" xfId="0" applyNumberFormat="1" applyFont="1" applyFill="1" applyBorder="1" applyAlignment="1" applyProtection="1">
      <alignment/>
      <protection locked="0"/>
    </xf>
    <xf numFmtId="0" fontId="109" fillId="34" borderId="81" xfId="0" applyFont="1" applyFill="1" applyBorder="1" applyAlignment="1" applyProtection="1">
      <alignment/>
      <protection/>
    </xf>
    <xf numFmtId="39" fontId="109" fillId="34" borderId="85" xfId="0" applyNumberFormat="1" applyFont="1" applyFill="1" applyBorder="1" applyAlignment="1" applyProtection="1">
      <alignment/>
      <protection/>
    </xf>
    <xf numFmtId="39" fontId="43" fillId="34" borderId="85" xfId="0" applyNumberFormat="1" applyFont="1" applyFill="1" applyBorder="1" applyAlignment="1" applyProtection="1">
      <alignment/>
      <protection/>
    </xf>
    <xf numFmtId="164" fontId="40" fillId="0" borderId="0" xfId="0" applyNumberFormat="1" applyFont="1" applyFill="1" applyAlignment="1" applyProtection="1">
      <alignment/>
      <protection locked="0"/>
    </xf>
    <xf numFmtId="164" fontId="40" fillId="46" borderId="71" xfId="0" applyNumberFormat="1" applyFont="1" applyFill="1" applyBorder="1" applyAlignment="1" applyProtection="1">
      <alignment/>
      <protection locked="0"/>
    </xf>
    <xf numFmtId="0" fontId="60" fillId="0" borderId="15" xfId="0" applyFont="1" applyBorder="1" applyAlignment="1">
      <alignment horizontal="center" wrapText="1"/>
    </xf>
    <xf numFmtId="0" fontId="60" fillId="0" borderId="35" xfId="0" applyFont="1" applyBorder="1" applyAlignment="1">
      <alignment horizontal="center" vertical="center"/>
    </xf>
    <xf numFmtId="0" fontId="61" fillId="0" borderId="35" xfId="0" applyFont="1" applyBorder="1" applyAlignment="1">
      <alignment horizontal="center" vertical="center"/>
    </xf>
    <xf numFmtId="0" fontId="44" fillId="33" borderId="0" xfId="0" applyFont="1" applyFill="1" applyAlignment="1" applyProtection="1">
      <alignment horizontal="center"/>
      <protection locked="0"/>
    </xf>
    <xf numFmtId="0" fontId="40" fillId="33" borderId="0" xfId="0" applyFont="1" applyFill="1" applyAlignment="1" applyProtection="1">
      <alignment horizontal="center"/>
      <protection locked="0"/>
    </xf>
    <xf numFmtId="0" fontId="42" fillId="33" borderId="0" xfId="0" applyFont="1" applyFill="1" applyAlignment="1" applyProtection="1">
      <alignment/>
      <protection locked="0"/>
    </xf>
    <xf numFmtId="0" fontId="42" fillId="33" borderId="0" xfId="0" applyFont="1" applyFill="1" applyAlignment="1" applyProtection="1">
      <alignment horizontal="center"/>
      <protection locked="0"/>
    </xf>
    <xf numFmtId="0" fontId="44" fillId="0" borderId="20" xfId="0" applyFont="1" applyFill="1" applyBorder="1" applyAlignment="1" applyProtection="1">
      <alignment/>
      <protection locked="0"/>
    </xf>
    <xf numFmtId="0" fontId="42" fillId="0" borderId="20" xfId="0" applyFont="1" applyFill="1" applyBorder="1" applyAlignment="1" applyProtection="1">
      <alignment/>
      <protection locked="0"/>
    </xf>
    <xf numFmtId="49" fontId="42" fillId="33" borderId="0" xfId="0" applyNumberFormat="1" applyFont="1" applyFill="1" applyAlignment="1" applyProtection="1">
      <alignment/>
      <protection locked="0"/>
    </xf>
    <xf numFmtId="0" fontId="44" fillId="0" borderId="64" xfId="0" applyFont="1" applyFill="1" applyBorder="1" applyAlignment="1" applyProtection="1">
      <alignment/>
      <protection locked="0"/>
    </xf>
    <xf numFmtId="0" fontId="42" fillId="0" borderId="64" xfId="0" applyFont="1" applyFill="1" applyBorder="1" applyAlignment="1" applyProtection="1">
      <alignment/>
      <protection locked="0"/>
    </xf>
    <xf numFmtId="0" fontId="42" fillId="47" borderId="0" xfId="0" applyFont="1" applyFill="1" applyAlignment="1" applyProtection="1">
      <alignment/>
      <protection locked="0"/>
    </xf>
    <xf numFmtId="0" fontId="62" fillId="33" borderId="0" xfId="0" applyFont="1" applyFill="1" applyAlignment="1" applyProtection="1">
      <alignment horizontal="center"/>
      <protection locked="0"/>
    </xf>
    <xf numFmtId="0" fontId="42" fillId="33" borderId="0" xfId="0" applyFont="1" applyFill="1" applyAlignment="1" applyProtection="1">
      <alignment horizontal="right"/>
      <protection locked="0"/>
    </xf>
    <xf numFmtId="39" fontId="44" fillId="48" borderId="20" xfId="0" applyNumberFormat="1" applyFont="1" applyFill="1" applyBorder="1" applyAlignment="1" applyProtection="1">
      <alignment/>
      <protection/>
    </xf>
    <xf numFmtId="39" fontId="42" fillId="33" borderId="0" xfId="0" applyNumberFormat="1" applyFont="1" applyFill="1" applyAlignment="1" applyProtection="1">
      <alignment/>
      <protection/>
    </xf>
    <xf numFmtId="39" fontId="42" fillId="34" borderId="20" xfId="0" applyNumberFormat="1" applyFont="1" applyFill="1" applyBorder="1" applyAlignment="1" applyProtection="1">
      <alignment/>
      <protection/>
    </xf>
    <xf numFmtId="39" fontId="44" fillId="34" borderId="20" xfId="0" applyNumberFormat="1" applyFont="1" applyFill="1" applyBorder="1" applyAlignment="1" applyProtection="1">
      <alignment/>
      <protection/>
    </xf>
    <xf numFmtId="0" fontId="44" fillId="33" borderId="0" xfId="0" applyFont="1" applyFill="1" applyAlignment="1" applyProtection="1">
      <alignment horizontal="right"/>
      <protection locked="0"/>
    </xf>
    <xf numFmtId="39" fontId="44" fillId="35" borderId="64" xfId="0" applyNumberFormat="1" applyFont="1" applyFill="1" applyBorder="1" applyAlignment="1" applyProtection="1">
      <alignment/>
      <protection/>
    </xf>
    <xf numFmtId="39" fontId="42" fillId="35" borderId="64" xfId="0" applyNumberFormat="1" applyFont="1" applyFill="1" applyBorder="1" applyAlignment="1" applyProtection="1">
      <alignment/>
      <protection/>
    </xf>
    <xf numFmtId="39" fontId="44" fillId="48" borderId="111" xfId="0" applyNumberFormat="1" applyFont="1" applyFill="1" applyBorder="1" applyAlignment="1" applyProtection="1">
      <alignment/>
      <protection/>
    </xf>
    <xf numFmtId="39" fontId="42" fillId="34" borderId="111" xfId="0" applyNumberFormat="1" applyFont="1" applyFill="1" applyBorder="1" applyAlignment="1" applyProtection="1">
      <alignment/>
      <protection/>
    </xf>
    <xf numFmtId="39" fontId="42" fillId="0" borderId="0" xfId="0" applyNumberFormat="1" applyFont="1" applyFill="1" applyAlignment="1" applyProtection="1">
      <alignment/>
      <protection/>
    </xf>
    <xf numFmtId="39" fontId="42" fillId="33" borderId="76" xfId="0" applyNumberFormat="1" applyFont="1" applyFill="1" applyBorder="1" applyAlignment="1" applyProtection="1">
      <alignment/>
      <protection/>
    </xf>
    <xf numFmtId="39" fontId="42" fillId="33" borderId="0" xfId="0" applyNumberFormat="1" applyFont="1" applyFill="1" applyBorder="1" applyAlignment="1" applyProtection="1">
      <alignment/>
      <protection/>
    </xf>
    <xf numFmtId="39" fontId="42" fillId="33" borderId="20" xfId="0" applyNumberFormat="1" applyFont="1" applyFill="1" applyBorder="1" applyAlignment="1" applyProtection="1">
      <alignment/>
      <protection/>
    </xf>
    <xf numFmtId="0" fontId="44" fillId="33" borderId="0" xfId="0" applyFont="1" applyFill="1" applyAlignment="1" applyProtection="1">
      <alignment/>
      <protection locked="0"/>
    </xf>
    <xf numFmtId="39" fontId="44" fillId="33" borderId="0" xfId="0" applyNumberFormat="1" applyFont="1" applyFill="1" applyAlignment="1" applyProtection="1">
      <alignment/>
      <protection/>
    </xf>
    <xf numFmtId="39" fontId="44" fillId="34" borderId="64" xfId="0" applyNumberFormat="1" applyFont="1" applyFill="1" applyBorder="1" applyAlignment="1" applyProtection="1">
      <alignment/>
      <protection/>
    </xf>
    <xf numFmtId="0" fontId="44" fillId="33" borderId="64" xfId="0" applyFont="1" applyFill="1" applyBorder="1" applyAlignment="1" applyProtection="1">
      <alignment/>
      <protection locked="0"/>
    </xf>
    <xf numFmtId="0" fontId="42" fillId="33" borderId="64" xfId="0" applyFont="1" applyFill="1" applyBorder="1" applyAlignment="1" applyProtection="1">
      <alignment/>
      <protection locked="0"/>
    </xf>
    <xf numFmtId="39" fontId="44" fillId="33" borderId="0" xfId="0" applyNumberFormat="1" applyFont="1" applyFill="1" applyBorder="1" applyAlignment="1" applyProtection="1">
      <alignment/>
      <protection/>
    </xf>
    <xf numFmtId="1" fontId="42" fillId="33" borderId="0" xfId="0" applyNumberFormat="1" applyFont="1" applyFill="1" applyAlignment="1" applyProtection="1">
      <alignment/>
      <protection locked="0"/>
    </xf>
    <xf numFmtId="37" fontId="42" fillId="33" borderId="0" xfId="0" applyNumberFormat="1" applyFont="1" applyFill="1" applyAlignment="1" applyProtection="1">
      <alignment/>
      <protection locked="0"/>
    </xf>
    <xf numFmtId="0" fontId="44" fillId="49" borderId="0" xfId="0" applyFont="1" applyFill="1" applyAlignment="1" applyProtection="1">
      <alignment/>
      <protection locked="0"/>
    </xf>
    <xf numFmtId="0" fontId="42" fillId="49" borderId="0" xfId="0" applyFont="1" applyFill="1" applyAlignment="1" applyProtection="1">
      <alignment/>
      <protection locked="0"/>
    </xf>
    <xf numFmtId="0" fontId="44" fillId="33" borderId="112" xfId="0" applyFont="1" applyFill="1" applyBorder="1" applyAlignment="1" applyProtection="1">
      <alignment horizontal="center"/>
      <protection locked="0"/>
    </xf>
    <xf numFmtId="0" fontId="44" fillId="33" borderId="112" xfId="0" applyFont="1" applyFill="1" applyBorder="1" applyAlignment="1" applyProtection="1">
      <alignment/>
      <protection locked="0"/>
    </xf>
    <xf numFmtId="0" fontId="42" fillId="33" borderId="112" xfId="0" applyFont="1" applyFill="1" applyBorder="1" applyAlignment="1" applyProtection="1">
      <alignment/>
      <protection locked="0"/>
    </xf>
    <xf numFmtId="0" fontId="42" fillId="33" borderId="0" xfId="0" applyFont="1" applyFill="1" applyBorder="1" applyAlignment="1" applyProtection="1">
      <alignment/>
      <protection locked="0"/>
    </xf>
    <xf numFmtId="0" fontId="44" fillId="33" borderId="0" xfId="0" applyFont="1" applyFill="1" applyBorder="1" applyAlignment="1" applyProtection="1">
      <alignment/>
      <protection locked="0"/>
    </xf>
    <xf numFmtId="0" fontId="46" fillId="33" borderId="0" xfId="0" applyFont="1" applyFill="1" applyAlignment="1" applyProtection="1">
      <alignment horizontal="center"/>
      <protection locked="0"/>
    </xf>
    <xf numFmtId="167" fontId="46" fillId="33" borderId="0" xfId="0" applyNumberFormat="1" applyFont="1" applyFill="1" applyAlignment="1" applyProtection="1">
      <alignment horizontal="center"/>
      <protection locked="0"/>
    </xf>
    <xf numFmtId="0" fontId="42" fillId="33" borderId="28" xfId="0" applyFont="1" applyFill="1" applyBorder="1" applyAlignment="1" applyProtection="1">
      <alignment/>
      <protection locked="0"/>
    </xf>
    <xf numFmtId="0" fontId="44" fillId="33" borderId="34" xfId="0" applyFont="1" applyFill="1" applyBorder="1" applyAlignment="1" applyProtection="1">
      <alignment/>
      <protection locked="0"/>
    </xf>
    <xf numFmtId="0" fontId="42" fillId="33" borderId="76" xfId="0" applyFont="1" applyFill="1" applyBorder="1" applyAlignment="1" applyProtection="1">
      <alignment/>
      <protection locked="0"/>
    </xf>
    <xf numFmtId="0" fontId="46" fillId="33" borderId="76" xfId="0" applyFont="1" applyFill="1" applyBorder="1" applyAlignment="1" applyProtection="1">
      <alignment/>
      <protection locked="0"/>
    </xf>
    <xf numFmtId="0" fontId="44" fillId="33" borderId="38" xfId="0" applyFont="1" applyFill="1" applyBorder="1" applyAlignment="1" applyProtection="1">
      <alignment/>
      <protection locked="0"/>
    </xf>
    <xf numFmtId="0" fontId="46" fillId="33" borderId="99" xfId="0" applyFont="1" applyFill="1" applyBorder="1" applyAlignment="1" applyProtection="1">
      <alignment horizontal="center"/>
      <protection locked="0"/>
    </xf>
    <xf numFmtId="0" fontId="44" fillId="33" borderId="99" xfId="0" applyFont="1" applyFill="1" applyBorder="1" applyAlignment="1" applyProtection="1">
      <alignment horizontal="center"/>
      <protection locked="0"/>
    </xf>
    <xf numFmtId="0" fontId="42" fillId="33" borderId="30" xfId="0" applyFont="1" applyFill="1" applyBorder="1" applyAlignment="1" applyProtection="1">
      <alignment/>
      <protection locked="0"/>
    </xf>
    <xf numFmtId="0" fontId="46" fillId="33" borderId="15" xfId="0" applyFont="1" applyFill="1" applyBorder="1" applyAlignment="1" applyProtection="1">
      <alignment/>
      <protection locked="0"/>
    </xf>
    <xf numFmtId="0" fontId="42" fillId="33" borderId="15" xfId="0" applyFont="1" applyFill="1" applyBorder="1" applyAlignment="1" applyProtection="1">
      <alignment/>
      <protection locked="0"/>
    </xf>
    <xf numFmtId="0" fontId="46" fillId="33" borderId="39" xfId="0" applyFont="1" applyFill="1" applyBorder="1" applyAlignment="1" applyProtection="1">
      <alignment horizontal="center"/>
      <protection locked="0"/>
    </xf>
    <xf numFmtId="0" fontId="46" fillId="33" borderId="108" xfId="0" applyFont="1" applyFill="1" applyBorder="1" applyAlignment="1" applyProtection="1">
      <alignment horizontal="center"/>
      <protection locked="0"/>
    </xf>
    <xf numFmtId="0" fontId="42" fillId="33" borderId="108" xfId="0" applyFont="1" applyFill="1" applyBorder="1" applyAlignment="1" applyProtection="1">
      <alignment/>
      <protection locked="0"/>
    </xf>
    <xf numFmtId="0" fontId="44" fillId="33" borderId="108" xfId="0" applyFont="1" applyFill="1" applyBorder="1" applyAlignment="1" applyProtection="1">
      <alignment horizontal="center"/>
      <protection locked="0"/>
    </xf>
    <xf numFmtId="0" fontId="46" fillId="33" borderId="30" xfId="0" applyFont="1" applyFill="1" applyBorder="1" applyAlignment="1" applyProtection="1">
      <alignment horizontal="center"/>
      <protection locked="0"/>
    </xf>
    <xf numFmtId="0" fontId="46" fillId="33" borderId="15" xfId="0" applyFont="1" applyFill="1" applyBorder="1" applyAlignment="1" applyProtection="1">
      <alignment horizontal="center"/>
      <protection locked="0"/>
    </xf>
    <xf numFmtId="0" fontId="46" fillId="33" borderId="0" xfId="0" applyFont="1" applyFill="1" applyBorder="1" applyAlignment="1" applyProtection="1">
      <alignment horizontal="center"/>
      <protection locked="0"/>
    </xf>
    <xf numFmtId="0" fontId="46" fillId="33" borderId="0" xfId="0" applyFont="1" applyFill="1" applyBorder="1" applyAlignment="1" applyProtection="1">
      <alignment/>
      <protection locked="0"/>
    </xf>
    <xf numFmtId="0" fontId="42" fillId="33" borderId="32" xfId="0" applyFont="1" applyFill="1" applyBorder="1" applyAlignment="1" applyProtection="1">
      <alignment/>
      <protection locked="0"/>
    </xf>
    <xf numFmtId="0" fontId="44" fillId="33" borderId="35" xfId="0" applyFont="1" applyFill="1" applyBorder="1" applyAlignment="1" applyProtection="1">
      <alignment/>
      <protection locked="0"/>
    </xf>
    <xf numFmtId="0" fontId="44" fillId="33" borderId="77" xfId="0" applyFont="1" applyFill="1" applyBorder="1" applyAlignment="1" applyProtection="1">
      <alignment/>
      <protection locked="0"/>
    </xf>
    <xf numFmtId="0" fontId="46" fillId="33" borderId="77" xfId="0" applyFont="1" applyFill="1" applyBorder="1" applyAlignment="1" applyProtection="1">
      <alignment horizontal="center"/>
      <protection locked="0"/>
    </xf>
    <xf numFmtId="0" fontId="46" fillId="33" borderId="41" xfId="0" applyFont="1" applyFill="1" applyBorder="1" applyAlignment="1" applyProtection="1">
      <alignment horizontal="center"/>
      <protection locked="0"/>
    </xf>
    <xf numFmtId="0" fontId="46" fillId="33" borderId="100" xfId="0" applyFont="1" applyFill="1" applyBorder="1" applyAlignment="1" applyProtection="1">
      <alignment horizontal="center"/>
      <protection locked="0"/>
    </xf>
    <xf numFmtId="0" fontId="44" fillId="33" borderId="100" xfId="0" applyFont="1" applyFill="1" applyBorder="1" applyAlignment="1" applyProtection="1">
      <alignment horizontal="center"/>
      <protection locked="0"/>
    </xf>
    <xf numFmtId="0" fontId="63" fillId="33" borderId="0" xfId="0" applyFont="1" applyFill="1" applyAlignment="1" applyProtection="1">
      <alignment horizontal="center"/>
      <protection/>
    </xf>
    <xf numFmtId="37" fontId="42" fillId="33" borderId="0" xfId="0" applyNumberFormat="1" applyFont="1" applyFill="1" applyAlignment="1" applyProtection="1">
      <alignment/>
      <protection/>
    </xf>
    <xf numFmtId="0" fontId="42" fillId="33" borderId="0" xfId="0" applyFont="1" applyFill="1" applyAlignment="1" applyProtection="1">
      <alignment/>
      <protection/>
    </xf>
    <xf numFmtId="0" fontId="42" fillId="33" borderId="0" xfId="0" applyFont="1" applyFill="1" applyAlignment="1" applyProtection="1">
      <alignment horizontal="center"/>
      <protection/>
    </xf>
    <xf numFmtId="0" fontId="42" fillId="33" borderId="113" xfId="0" applyFont="1" applyFill="1" applyBorder="1" applyAlignment="1" applyProtection="1">
      <alignment horizontal="center"/>
      <protection/>
    </xf>
    <xf numFmtId="0" fontId="42" fillId="33" borderId="57" xfId="0" applyFont="1" applyFill="1" applyBorder="1" applyAlignment="1" applyProtection="1">
      <alignment/>
      <protection/>
    </xf>
    <xf numFmtId="0" fontId="42" fillId="33" borderId="58" xfId="0" applyFont="1" applyFill="1" applyBorder="1" applyAlignment="1" applyProtection="1">
      <alignment/>
      <protection/>
    </xf>
    <xf numFmtId="0" fontId="42" fillId="33" borderId="57" xfId="0" applyFont="1" applyFill="1" applyBorder="1" applyAlignment="1" applyProtection="1">
      <alignment/>
      <protection locked="0"/>
    </xf>
    <xf numFmtId="0" fontId="42" fillId="33" borderId="58" xfId="0" applyFont="1" applyFill="1" applyBorder="1" applyAlignment="1" applyProtection="1">
      <alignment/>
      <protection locked="0"/>
    </xf>
    <xf numFmtId="0" fontId="43" fillId="36" borderId="23" xfId="0" applyFont="1" applyFill="1" applyBorder="1" applyAlignment="1" applyProtection="1" quotePrefix="1">
      <alignment/>
      <protection/>
    </xf>
    <xf numFmtId="0" fontId="43" fillId="36" borderId="23" xfId="0" applyFont="1" applyFill="1" applyBorder="1" applyAlignment="1" applyProtection="1">
      <alignment/>
      <protection/>
    </xf>
    <xf numFmtId="0" fontId="43" fillId="36" borderId="57" xfId="0" applyFont="1" applyFill="1" applyBorder="1" applyAlignment="1" applyProtection="1" quotePrefix="1">
      <alignment/>
      <protection/>
    </xf>
    <xf numFmtId="0" fontId="43" fillId="0" borderId="23" xfId="0" applyFont="1" applyFill="1" applyBorder="1" applyAlignment="1" applyProtection="1" quotePrefix="1">
      <alignment/>
      <protection/>
    </xf>
    <xf numFmtId="0" fontId="43" fillId="0" borderId="23" xfId="0" applyFont="1" applyFill="1" applyBorder="1" applyAlignment="1" applyProtection="1">
      <alignment/>
      <protection/>
    </xf>
    <xf numFmtId="0" fontId="43" fillId="0" borderId="57" xfId="0" applyFont="1" applyFill="1" applyBorder="1" applyAlignment="1" applyProtection="1">
      <alignment/>
      <protection/>
    </xf>
    <xf numFmtId="0" fontId="40" fillId="15" borderId="23" xfId="0" applyFont="1" applyFill="1" applyBorder="1" applyAlignment="1" applyProtection="1" quotePrefix="1">
      <alignment/>
      <protection/>
    </xf>
    <xf numFmtId="0" fontId="40" fillId="15" borderId="23" xfId="0" applyFont="1" applyFill="1" applyBorder="1" applyAlignment="1" applyProtection="1">
      <alignment/>
      <protection/>
    </xf>
    <xf numFmtId="0" fontId="40" fillId="0" borderId="23" xfId="0" applyFont="1" applyFill="1" applyBorder="1" applyAlignment="1" applyProtection="1" quotePrefix="1">
      <alignment/>
      <protection/>
    </xf>
    <xf numFmtId="0" fontId="40" fillId="0" borderId="23" xfId="0" applyFont="1" applyFill="1" applyBorder="1" applyAlignment="1" applyProtection="1">
      <alignment/>
      <protection/>
    </xf>
    <xf numFmtId="0" fontId="43" fillId="33" borderId="57" xfId="0" applyFont="1" applyFill="1" applyBorder="1" applyAlignment="1" applyProtection="1">
      <alignment/>
      <protection/>
    </xf>
    <xf numFmtId="0" fontId="43" fillId="33" borderId="58" xfId="0" applyFont="1" applyFill="1" applyBorder="1" applyAlignment="1" applyProtection="1">
      <alignment/>
      <protection/>
    </xf>
    <xf numFmtId="0" fontId="43" fillId="33" borderId="114" xfId="0" applyFont="1" applyFill="1" applyBorder="1" applyAlignment="1" applyProtection="1">
      <alignment/>
      <protection/>
    </xf>
    <xf numFmtId="0" fontId="43" fillId="33" borderId="115" xfId="0" applyFont="1" applyFill="1" applyBorder="1" applyAlignment="1" applyProtection="1">
      <alignment/>
      <protection/>
    </xf>
    <xf numFmtId="39" fontId="43" fillId="50" borderId="24" xfId="0" applyNumberFormat="1" applyFont="1" applyFill="1" applyBorder="1" applyAlignment="1" applyProtection="1">
      <alignment/>
      <protection locked="0"/>
    </xf>
    <xf numFmtId="39" fontId="43" fillId="34" borderId="24" xfId="0" applyNumberFormat="1" applyFont="1" applyFill="1" applyBorder="1" applyAlignment="1" applyProtection="1">
      <alignment/>
      <protection/>
    </xf>
    <xf numFmtId="39" fontId="40" fillId="33" borderId="0" xfId="0" applyNumberFormat="1" applyFont="1" applyFill="1" applyAlignment="1" applyProtection="1">
      <alignment/>
      <protection locked="0"/>
    </xf>
    <xf numFmtId="39" fontId="43" fillId="50" borderId="23" xfId="0" applyNumberFormat="1" applyFont="1" applyFill="1" applyBorder="1" applyAlignment="1" applyProtection="1">
      <alignment/>
      <protection locked="0"/>
    </xf>
    <xf numFmtId="37" fontId="40" fillId="33" borderId="0" xfId="0" applyNumberFormat="1" applyFont="1" applyFill="1" applyAlignment="1" applyProtection="1">
      <alignment/>
      <protection locked="0"/>
    </xf>
    <xf numFmtId="37" fontId="43" fillId="50" borderId="23" xfId="0" applyNumberFormat="1" applyFont="1" applyFill="1" applyBorder="1" applyAlignment="1" applyProtection="1">
      <alignment/>
      <protection/>
    </xf>
    <xf numFmtId="37" fontId="43" fillId="33" borderId="0" xfId="0" applyNumberFormat="1" applyFont="1" applyFill="1" applyBorder="1" applyAlignment="1" applyProtection="1">
      <alignment/>
      <protection/>
    </xf>
    <xf numFmtId="37" fontId="40" fillId="33" borderId="0" xfId="0" applyNumberFormat="1" applyFont="1" applyFill="1" applyAlignment="1" applyProtection="1">
      <alignment/>
      <protection/>
    </xf>
    <xf numFmtId="37" fontId="43" fillId="34" borderId="23" xfId="0" applyNumberFormat="1" applyFont="1" applyFill="1" applyBorder="1" applyAlignment="1" applyProtection="1">
      <alignment/>
      <protection/>
    </xf>
    <xf numFmtId="39" fontId="43" fillId="35" borderId="24" xfId="0" applyNumberFormat="1" applyFont="1" applyFill="1" applyBorder="1" applyAlignment="1" applyProtection="1">
      <alignment/>
      <protection locked="0"/>
    </xf>
    <xf numFmtId="39" fontId="43" fillId="34" borderId="59" xfId="0" applyNumberFormat="1" applyFont="1" applyFill="1" applyBorder="1" applyAlignment="1" applyProtection="1">
      <alignment/>
      <protection/>
    </xf>
    <xf numFmtId="39" fontId="43" fillId="35" borderId="23" xfId="0" applyNumberFormat="1" applyFont="1" applyFill="1" applyBorder="1" applyAlignment="1" applyProtection="1">
      <alignment/>
      <protection locked="0"/>
    </xf>
    <xf numFmtId="37" fontId="43" fillId="35" borderId="23" xfId="0" applyNumberFormat="1" applyFont="1" applyFill="1" applyBorder="1" applyAlignment="1" applyProtection="1">
      <alignment/>
      <protection/>
    </xf>
    <xf numFmtId="37" fontId="43" fillId="34" borderId="57" xfId="0" applyNumberFormat="1" applyFont="1" applyFill="1" applyBorder="1" applyAlignment="1" applyProtection="1">
      <alignment/>
      <protection/>
    </xf>
    <xf numFmtId="39" fontId="43" fillId="33" borderId="0" xfId="0" applyNumberFormat="1" applyFont="1" applyFill="1" applyAlignment="1" applyProtection="1">
      <alignment/>
      <protection locked="0"/>
    </xf>
    <xf numFmtId="37" fontId="43" fillId="33" borderId="0" xfId="0" applyNumberFormat="1" applyFont="1" applyFill="1" applyAlignment="1" applyProtection="1">
      <alignment/>
      <protection locked="0"/>
    </xf>
    <xf numFmtId="37" fontId="43" fillId="33" borderId="0" xfId="0" applyNumberFormat="1" applyFont="1" applyFill="1" applyAlignment="1" applyProtection="1">
      <alignment/>
      <protection/>
    </xf>
    <xf numFmtId="39" fontId="43" fillId="50" borderId="24" xfId="0" applyNumberFormat="1" applyFont="1" applyFill="1" applyBorder="1" applyAlignment="1" applyProtection="1">
      <alignment/>
      <protection/>
    </xf>
    <xf numFmtId="39" fontId="43" fillId="33" borderId="0" xfId="0" applyNumberFormat="1" applyFont="1" applyFill="1" applyAlignment="1" applyProtection="1">
      <alignment/>
      <protection/>
    </xf>
    <xf numFmtId="39" fontId="43" fillId="50" borderId="23" xfId="0" applyNumberFormat="1" applyFont="1" applyFill="1" applyBorder="1" applyAlignment="1" applyProtection="1">
      <alignment/>
      <protection/>
    </xf>
    <xf numFmtId="39" fontId="43" fillId="35" borderId="24" xfId="0" applyNumberFormat="1" applyFont="1" applyFill="1" applyBorder="1" applyAlignment="1" applyProtection="1">
      <alignment horizontal="center"/>
      <protection/>
    </xf>
    <xf numFmtId="39" fontId="43" fillId="35" borderId="24" xfId="0" applyNumberFormat="1" applyFont="1" applyFill="1" applyBorder="1" applyAlignment="1" applyProtection="1">
      <alignment/>
      <protection/>
    </xf>
    <xf numFmtId="39" fontId="43" fillId="35" borderId="23" xfId="0" applyNumberFormat="1" applyFont="1" applyFill="1" applyBorder="1" applyAlignment="1" applyProtection="1">
      <alignment horizontal="center"/>
      <protection/>
    </xf>
    <xf numFmtId="37" fontId="43" fillId="33" borderId="15" xfId="0" applyNumberFormat="1" applyFont="1" applyFill="1" applyBorder="1" applyAlignment="1" applyProtection="1">
      <alignment/>
      <protection/>
    </xf>
    <xf numFmtId="39" fontId="43" fillId="35" borderId="24" xfId="0" applyNumberFormat="1" applyFont="1" applyFill="1" applyBorder="1" applyAlignment="1" applyProtection="1">
      <alignment horizontal="center"/>
      <protection locked="0"/>
    </xf>
    <xf numFmtId="39" fontId="43" fillId="50" borderId="116" xfId="0" applyNumberFormat="1" applyFont="1" applyFill="1" applyBorder="1" applyAlignment="1" applyProtection="1">
      <alignment/>
      <protection locked="0"/>
    </xf>
    <xf numFmtId="37" fontId="43" fillId="0" borderId="0" xfId="0" applyNumberFormat="1" applyFont="1" applyFill="1" applyAlignment="1" applyProtection="1">
      <alignment/>
      <protection/>
    </xf>
    <xf numFmtId="39" fontId="43" fillId="35" borderId="116" xfId="0" applyNumberFormat="1" applyFont="1" applyFill="1" applyBorder="1" applyAlignment="1" applyProtection="1">
      <alignment/>
      <protection locked="0"/>
    </xf>
    <xf numFmtId="39" fontId="43" fillId="35" borderId="114" xfId="0" applyNumberFormat="1" applyFont="1" applyFill="1" applyBorder="1" applyAlignment="1" applyProtection="1">
      <alignment/>
      <protection locked="0"/>
    </xf>
    <xf numFmtId="37" fontId="43" fillId="0" borderId="0" xfId="0" applyNumberFormat="1" applyFont="1" applyFill="1" applyAlignment="1" applyProtection="1">
      <alignment/>
      <protection locked="0"/>
    </xf>
    <xf numFmtId="37" fontId="43" fillId="35" borderId="114" xfId="0" applyNumberFormat="1" applyFont="1" applyFill="1" applyBorder="1" applyAlignment="1" applyProtection="1">
      <alignment/>
      <protection/>
    </xf>
    <xf numFmtId="39" fontId="43" fillId="35" borderId="57" xfId="0" applyNumberFormat="1" applyFont="1" applyFill="1" applyBorder="1" applyAlignment="1" applyProtection="1">
      <alignment/>
      <protection locked="0"/>
    </xf>
    <xf numFmtId="37" fontId="43" fillId="35" borderId="57" xfId="0" applyNumberFormat="1" applyFont="1" applyFill="1" applyBorder="1" applyAlignment="1" applyProtection="1">
      <alignment/>
      <protection/>
    </xf>
    <xf numFmtId="39" fontId="43" fillId="34" borderId="116" xfId="0" applyNumberFormat="1" applyFont="1" applyFill="1" applyBorder="1" applyAlignment="1" applyProtection="1">
      <alignment/>
      <protection/>
    </xf>
    <xf numFmtId="37" fontId="43" fillId="34" borderId="114" xfId="0" applyNumberFormat="1" applyFont="1" applyFill="1" applyBorder="1" applyAlignment="1" applyProtection="1">
      <alignment/>
      <protection/>
    </xf>
    <xf numFmtId="39" fontId="43" fillId="35" borderId="57" xfId="0" applyNumberFormat="1" applyFont="1" applyFill="1" applyBorder="1" applyAlignment="1" applyProtection="1">
      <alignment/>
      <protection/>
    </xf>
    <xf numFmtId="0" fontId="54" fillId="0" borderId="0" xfId="0" applyFont="1" applyBorder="1" applyAlignment="1" applyProtection="1">
      <alignment/>
      <protection/>
    </xf>
    <xf numFmtId="0" fontId="64" fillId="0" borderId="0" xfId="0" applyFont="1" applyAlignment="1">
      <alignment/>
    </xf>
    <xf numFmtId="0" fontId="40" fillId="34" borderId="117" xfId="0" applyFont="1" applyFill="1" applyBorder="1" applyAlignment="1">
      <alignment/>
    </xf>
    <xf numFmtId="0" fontId="54" fillId="0" borderId="0" xfId="0" applyFont="1" applyAlignment="1">
      <alignment/>
    </xf>
    <xf numFmtId="0" fontId="65" fillId="0" borderId="0" xfId="0" applyFont="1" applyFill="1" applyAlignment="1">
      <alignment/>
    </xf>
    <xf numFmtId="0" fontId="54" fillId="0" borderId="0" xfId="0" applyFont="1" applyBorder="1" applyAlignment="1">
      <alignment/>
    </xf>
    <xf numFmtId="0" fontId="57" fillId="0" borderId="0" xfId="0" applyFont="1" applyAlignment="1">
      <alignment/>
    </xf>
    <xf numFmtId="0" fontId="40" fillId="34" borderId="11" xfId="0" applyFont="1" applyFill="1" applyBorder="1" applyAlignment="1">
      <alignment/>
    </xf>
    <xf numFmtId="0" fontId="40" fillId="34" borderId="11" xfId="0" applyFont="1" applyFill="1" applyBorder="1" applyAlignment="1">
      <alignment horizontal="left"/>
    </xf>
    <xf numFmtId="0" fontId="43" fillId="34" borderId="11" xfId="0" applyFont="1" applyFill="1" applyBorder="1" applyAlignment="1">
      <alignment/>
    </xf>
    <xf numFmtId="0" fontId="54" fillId="33" borderId="0" xfId="0" applyFont="1" applyFill="1" applyAlignment="1">
      <alignment/>
    </xf>
    <xf numFmtId="49" fontId="40" fillId="34" borderId="11" xfId="0" applyNumberFormat="1" applyFont="1" applyFill="1" applyBorder="1" applyAlignment="1">
      <alignment/>
    </xf>
    <xf numFmtId="0" fontId="40" fillId="34" borderId="79" xfId="0" applyFont="1" applyFill="1" applyBorder="1" applyAlignment="1">
      <alignment/>
    </xf>
    <xf numFmtId="0" fontId="40" fillId="34" borderId="79" xfId="0" applyFont="1" applyFill="1" applyBorder="1" applyAlignment="1">
      <alignment horizontal="left"/>
    </xf>
    <xf numFmtId="0" fontId="43" fillId="34" borderId="79" xfId="0" applyFont="1" applyFill="1" applyBorder="1" applyAlignment="1">
      <alignment/>
    </xf>
    <xf numFmtId="38" fontId="40" fillId="34" borderId="11" xfId="0" applyNumberFormat="1" applyFont="1" applyFill="1" applyBorder="1" applyAlignment="1">
      <alignment horizontal="left"/>
    </xf>
    <xf numFmtId="0" fontId="40" fillId="0" borderId="0" xfId="0" applyFont="1" applyAlignment="1">
      <alignment/>
    </xf>
    <xf numFmtId="0" fontId="43" fillId="0" borderId="0" xfId="0" applyFont="1" applyAlignment="1">
      <alignment/>
    </xf>
    <xf numFmtId="0" fontId="65" fillId="37" borderId="18" xfId="0" applyFont="1" applyFill="1" applyBorder="1" applyAlignment="1">
      <alignment/>
    </xf>
    <xf numFmtId="0" fontId="54" fillId="37" borderId="18" xfId="0" applyFont="1" applyFill="1" applyBorder="1" applyAlignment="1">
      <alignment/>
    </xf>
    <xf numFmtId="0" fontId="57" fillId="33" borderId="0" xfId="0" applyFont="1" applyFill="1" applyBorder="1" applyAlignment="1">
      <alignment/>
    </xf>
    <xf numFmtId="0" fontId="54" fillId="33" borderId="0" xfId="0" applyFont="1" applyFill="1" applyBorder="1" applyAlignment="1">
      <alignment/>
    </xf>
    <xf numFmtId="0" fontId="65" fillId="0" borderId="0" xfId="0" applyFont="1" applyBorder="1" applyAlignment="1">
      <alignment/>
    </xf>
    <xf numFmtId="0" fontId="65" fillId="34" borderId="18" xfId="0" applyFont="1" applyFill="1" applyBorder="1" applyAlignment="1">
      <alignment/>
    </xf>
    <xf numFmtId="0" fontId="65" fillId="33" borderId="18" xfId="0" applyFont="1" applyFill="1" applyBorder="1" applyAlignment="1">
      <alignment/>
    </xf>
    <xf numFmtId="0" fontId="54" fillId="33" borderId="18" xfId="0" applyFont="1" applyFill="1" applyBorder="1" applyAlignment="1">
      <alignment/>
    </xf>
    <xf numFmtId="39" fontId="40" fillId="34" borderId="78" xfId="53" applyNumberFormat="1" applyFont="1" applyFill="1" applyBorder="1" applyAlignment="1" applyProtection="1">
      <alignment/>
      <protection/>
    </xf>
    <xf numFmtId="39" fontId="40" fillId="34" borderId="118" xfId="0" applyNumberFormat="1" applyFont="1" applyFill="1" applyBorder="1" applyAlignment="1">
      <alignment/>
    </xf>
    <xf numFmtId="0" fontId="65" fillId="0" borderId="12" xfId="0" applyFont="1" applyBorder="1" applyAlignment="1">
      <alignment/>
    </xf>
    <xf numFmtId="0" fontId="65" fillId="0" borderId="119" xfId="0" applyFont="1" applyBorder="1" applyAlignment="1">
      <alignment horizontal="center"/>
    </xf>
    <xf numFmtId="0" fontId="65" fillId="0" borderId="119" xfId="0" applyFont="1" applyBorder="1" applyAlignment="1">
      <alignment/>
    </xf>
    <xf numFmtId="0" fontId="54" fillId="0" borderId="10" xfId="0" applyFont="1" applyBorder="1" applyAlignment="1">
      <alignment/>
    </xf>
    <xf numFmtId="0" fontId="54" fillId="0" borderId="12" xfId="0" applyFont="1" applyBorder="1" applyAlignment="1">
      <alignment/>
    </xf>
    <xf numFmtId="0" fontId="54" fillId="0" borderId="119" xfId="0" applyFont="1" applyBorder="1" applyAlignment="1">
      <alignment/>
    </xf>
    <xf numFmtId="0" fontId="65" fillId="0" borderId="52" xfId="0" applyFont="1" applyBorder="1" applyAlignment="1">
      <alignment horizontal="center"/>
    </xf>
    <xf numFmtId="0" fontId="65" fillId="0" borderId="120" xfId="0" applyFont="1" applyBorder="1" applyAlignment="1">
      <alignment horizontal="center"/>
    </xf>
    <xf numFmtId="0" fontId="65" fillId="0" borderId="53" xfId="0" applyFont="1" applyBorder="1" applyAlignment="1">
      <alignment horizontal="center"/>
    </xf>
    <xf numFmtId="0" fontId="65" fillId="0" borderId="121" xfId="0" applyFont="1" applyBorder="1" applyAlignment="1">
      <alignment horizontal="center"/>
    </xf>
    <xf numFmtId="0" fontId="65" fillId="0" borderId="122" xfId="0" applyFont="1" applyBorder="1" applyAlignment="1">
      <alignment horizontal="center"/>
    </xf>
    <xf numFmtId="0" fontId="65" fillId="0" borderId="36" xfId="0" applyFont="1" applyBorder="1" applyAlignment="1">
      <alignment horizontal="center"/>
    </xf>
    <xf numFmtId="0" fontId="65" fillId="0" borderId="13" xfId="0" applyFont="1" applyBorder="1" applyAlignment="1">
      <alignment horizontal="center"/>
    </xf>
    <xf numFmtId="39" fontId="54" fillId="34" borderId="123" xfId="58" applyNumberFormat="1" applyFont="1" applyFill="1" applyBorder="1">
      <alignment/>
      <protection/>
    </xf>
    <xf numFmtId="39" fontId="43" fillId="34" borderId="119" xfId="0" applyNumberFormat="1" applyFont="1" applyFill="1" applyBorder="1" applyAlignment="1">
      <alignment/>
    </xf>
    <xf numFmtId="39" fontId="43" fillId="35" borderId="119" xfId="0" applyNumberFormat="1" applyFont="1" applyFill="1" applyBorder="1" applyAlignment="1">
      <alignment/>
    </xf>
    <xf numFmtId="39" fontId="43" fillId="34" borderId="124" xfId="0" applyNumberFormat="1" applyFont="1" applyFill="1" applyBorder="1" applyAlignment="1">
      <alignment/>
    </xf>
    <xf numFmtId="0" fontId="54" fillId="0" borderId="121" xfId="0" applyFont="1" applyBorder="1" applyAlignment="1">
      <alignment/>
    </xf>
    <xf numFmtId="40" fontId="43" fillId="35" borderId="125" xfId="0" applyNumberFormat="1" applyFont="1" applyFill="1" applyBorder="1" applyAlignment="1">
      <alignment/>
    </xf>
    <xf numFmtId="40" fontId="43" fillId="0" borderId="126" xfId="0" applyNumberFormat="1" applyFont="1" applyBorder="1" applyAlignment="1">
      <alignment/>
    </xf>
    <xf numFmtId="39" fontId="43" fillId="35" borderId="71" xfId="0" applyNumberFormat="1" applyFont="1" applyFill="1" applyBorder="1" applyAlignment="1">
      <alignment/>
    </xf>
    <xf numFmtId="39" fontId="43" fillId="34" borderId="127" xfId="0" applyNumberFormat="1" applyFont="1" applyFill="1" applyBorder="1" applyAlignment="1">
      <alignment/>
    </xf>
    <xf numFmtId="0" fontId="54" fillId="0" borderId="128" xfId="0" applyFont="1" applyBorder="1" applyAlignment="1">
      <alignment/>
    </xf>
    <xf numFmtId="40" fontId="43" fillId="35" borderId="71" xfId="0" applyNumberFormat="1" applyFont="1" applyFill="1" applyBorder="1" applyAlignment="1">
      <alignment/>
    </xf>
    <xf numFmtId="40" fontId="43" fillId="0" borderId="127" xfId="0" applyNumberFormat="1" applyFont="1" applyBorder="1" applyAlignment="1">
      <alignment/>
    </xf>
    <xf numFmtId="0" fontId="54" fillId="0" borderId="129" xfId="0" applyFont="1" applyBorder="1" applyAlignment="1">
      <alignment/>
    </xf>
    <xf numFmtId="40" fontId="43" fillId="35" borderId="130" xfId="0" applyNumberFormat="1" applyFont="1" applyFill="1" applyBorder="1" applyAlignment="1">
      <alignment/>
    </xf>
    <xf numFmtId="40" fontId="43" fillId="0" borderId="131" xfId="0" applyNumberFormat="1" applyFont="1" applyBorder="1" applyAlignment="1">
      <alignment/>
    </xf>
    <xf numFmtId="0" fontId="54" fillId="0" borderId="132" xfId="0" applyFont="1" applyBorder="1" applyAlignment="1">
      <alignment/>
    </xf>
    <xf numFmtId="40" fontId="54" fillId="34" borderId="133" xfId="0" applyNumberFormat="1" applyFont="1" applyFill="1" applyBorder="1" applyAlignment="1">
      <alignment/>
    </xf>
    <xf numFmtId="40" fontId="54" fillId="0" borderId="134" xfId="0" applyNumberFormat="1" applyFont="1" applyBorder="1" applyAlignment="1">
      <alignment/>
    </xf>
    <xf numFmtId="0" fontId="65" fillId="0" borderId="135" xfId="0" applyFont="1" applyBorder="1" applyAlignment="1">
      <alignment/>
    </xf>
    <xf numFmtId="40" fontId="40" fillId="34" borderId="122" xfId="0" applyNumberFormat="1" applyFont="1" applyFill="1" applyBorder="1" applyAlignment="1">
      <alignment/>
    </xf>
    <xf numFmtId="40" fontId="67" fillId="33" borderId="136" xfId="0" applyNumberFormat="1" applyFont="1" applyFill="1" applyBorder="1" applyAlignment="1">
      <alignment/>
    </xf>
    <xf numFmtId="40" fontId="43" fillId="34" borderId="11" xfId="0" applyNumberFormat="1" applyFont="1" applyFill="1" applyBorder="1" applyAlignment="1">
      <alignment/>
    </xf>
    <xf numFmtId="40" fontId="54" fillId="0" borderId="11" xfId="0" applyNumberFormat="1" applyFont="1" applyBorder="1" applyAlignment="1">
      <alignment/>
    </xf>
    <xf numFmtId="40" fontId="43" fillId="0" borderId="0" xfId="0" applyNumberFormat="1" applyFont="1" applyAlignment="1">
      <alignment/>
    </xf>
    <xf numFmtId="40" fontId="54" fillId="0" borderId="0" xfId="0" applyNumberFormat="1" applyFont="1" applyAlignment="1">
      <alignment/>
    </xf>
    <xf numFmtId="0" fontId="65" fillId="0" borderId="0" xfId="0" applyFont="1" applyAlignment="1">
      <alignment/>
    </xf>
    <xf numFmtId="40" fontId="40" fillId="34" borderId="47" xfId="0" applyNumberFormat="1" applyFont="1" applyFill="1" applyBorder="1" applyAlignment="1">
      <alignment/>
    </xf>
    <xf numFmtId="40" fontId="65" fillId="0" borderId="47" xfId="0" applyNumberFormat="1" applyFont="1" applyBorder="1" applyAlignment="1">
      <alignment/>
    </xf>
    <xf numFmtId="0" fontId="54" fillId="0" borderId="11" xfId="0" applyFont="1" applyBorder="1" applyAlignment="1">
      <alignment/>
    </xf>
    <xf numFmtId="0" fontId="54" fillId="0" borderId="47" xfId="0" applyFont="1" applyBorder="1" applyAlignment="1">
      <alignment/>
    </xf>
    <xf numFmtId="39" fontId="110" fillId="34" borderId="123" xfId="58" applyNumberFormat="1" applyFont="1" applyFill="1" applyBorder="1">
      <alignment/>
      <protection/>
    </xf>
    <xf numFmtId="39" fontId="110" fillId="34" borderId="119" xfId="0" applyNumberFormat="1" applyFont="1" applyFill="1" applyBorder="1" applyAlignment="1">
      <alignment/>
    </xf>
    <xf numFmtId="39" fontId="110" fillId="35" borderId="71" xfId="0" applyNumberFormat="1" applyFont="1" applyFill="1" applyBorder="1" applyAlignment="1">
      <alignment/>
    </xf>
    <xf numFmtId="39" fontId="110" fillId="34" borderId="127" xfId="0" applyNumberFormat="1" applyFont="1" applyFill="1" applyBorder="1" applyAlignment="1">
      <alignment/>
    </xf>
    <xf numFmtId="0" fontId="65" fillId="33" borderId="0" xfId="0" applyFont="1" applyFill="1" applyAlignment="1">
      <alignment/>
    </xf>
    <xf numFmtId="0" fontId="54" fillId="0" borderId="72" xfId="0" applyFont="1" applyBorder="1" applyAlignment="1">
      <alignment/>
    </xf>
    <xf numFmtId="0" fontId="65" fillId="0" borderId="11" xfId="0" applyFont="1" applyBorder="1" applyAlignment="1">
      <alignment/>
    </xf>
    <xf numFmtId="39" fontId="43" fillId="34" borderId="131" xfId="0" applyNumberFormat="1" applyFont="1" applyFill="1" applyBorder="1" applyAlignment="1">
      <alignment/>
    </xf>
    <xf numFmtId="39" fontId="43" fillId="34" borderId="137" xfId="0" applyNumberFormat="1" applyFont="1" applyFill="1" applyBorder="1" applyAlignment="1">
      <alignment/>
    </xf>
    <xf numFmtId="39" fontId="54" fillId="0" borderId="0" xfId="0" applyNumberFormat="1" applyFont="1" applyAlignment="1">
      <alignment/>
    </xf>
    <xf numFmtId="39" fontId="68" fillId="0" borderId="0" xfId="0" applyNumberFormat="1" applyFont="1" applyAlignment="1">
      <alignment/>
    </xf>
    <xf numFmtId="39" fontId="69" fillId="0" borderId="0" xfId="0" applyNumberFormat="1" applyFont="1" applyAlignment="1">
      <alignment/>
    </xf>
    <xf numFmtId="0" fontId="64" fillId="33" borderId="0" xfId="0" applyFont="1" applyFill="1" applyAlignment="1" applyProtection="1">
      <alignment/>
      <protection/>
    </xf>
    <xf numFmtId="0" fontId="66" fillId="33" borderId="0" xfId="0" applyFont="1" applyFill="1" applyAlignment="1">
      <alignment/>
    </xf>
    <xf numFmtId="0" fontId="54" fillId="33" borderId="0" xfId="0" applyFont="1" applyFill="1" applyAlignment="1" applyProtection="1">
      <alignment/>
      <protection/>
    </xf>
    <xf numFmtId="0" fontId="65" fillId="33" borderId="0" xfId="0" applyFont="1" applyFill="1" applyAlignment="1" applyProtection="1">
      <alignment/>
      <protection/>
    </xf>
    <xf numFmtId="0" fontId="65" fillId="0" borderId="0" xfId="0" applyFont="1" applyFill="1" applyAlignment="1" applyProtection="1">
      <alignment/>
      <protection/>
    </xf>
    <xf numFmtId="0" fontId="65" fillId="34" borderId="18" xfId="0" applyFont="1" applyFill="1" applyBorder="1" applyAlignment="1" applyProtection="1">
      <alignment/>
      <protection/>
    </xf>
    <xf numFmtId="0" fontId="54" fillId="34" borderId="18" xfId="0" applyFont="1" applyFill="1" applyBorder="1" applyAlignment="1" applyProtection="1">
      <alignment/>
      <protection/>
    </xf>
    <xf numFmtId="0" fontId="65" fillId="34" borderId="0" xfId="0" applyFont="1" applyFill="1" applyAlignment="1" applyProtection="1">
      <alignment/>
      <protection/>
    </xf>
    <xf numFmtId="0" fontId="54" fillId="34" borderId="0" xfId="0" applyFont="1" applyFill="1" applyAlignment="1" applyProtection="1">
      <alignment/>
      <protection/>
    </xf>
    <xf numFmtId="0" fontId="54" fillId="0" borderId="0" xfId="0" applyFont="1" applyAlignment="1" applyProtection="1">
      <alignment/>
      <protection/>
    </xf>
    <xf numFmtId="0" fontId="66" fillId="33" borderId="0" xfId="0" applyFont="1" applyFill="1" applyAlignment="1" quotePrefix="1">
      <alignment horizontal="left"/>
    </xf>
    <xf numFmtId="0" fontId="65" fillId="33" borderId="0" xfId="0" applyFont="1" applyFill="1" applyAlignment="1">
      <alignment horizontal="center"/>
    </xf>
    <xf numFmtId="0" fontId="65" fillId="33" borderId="0" xfId="0" applyFont="1" applyFill="1" applyBorder="1" applyAlignment="1">
      <alignment/>
    </xf>
    <xf numFmtId="0" fontId="54" fillId="33" borderId="12" xfId="0" applyFont="1" applyFill="1" applyBorder="1" applyAlignment="1">
      <alignment/>
    </xf>
    <xf numFmtId="0" fontId="54" fillId="33" borderId="25" xfId="0" applyFont="1" applyFill="1" applyBorder="1" applyAlignment="1">
      <alignment/>
    </xf>
    <xf numFmtId="0" fontId="65" fillId="33" borderId="138" xfId="0" applyFont="1" applyFill="1" applyBorder="1" applyAlignment="1">
      <alignment horizontal="center"/>
    </xf>
    <xf numFmtId="0" fontId="54" fillId="33" borderId="119" xfId="0" applyFont="1" applyFill="1" applyBorder="1" applyAlignment="1">
      <alignment/>
    </xf>
    <xf numFmtId="0" fontId="65" fillId="33" borderId="10" xfId="0" applyFont="1" applyFill="1" applyBorder="1" applyAlignment="1">
      <alignment horizontal="center"/>
    </xf>
    <xf numFmtId="0" fontId="65" fillId="33" borderId="52" xfId="0" applyFont="1" applyFill="1" applyBorder="1" applyAlignment="1">
      <alignment horizontal="center"/>
    </xf>
    <xf numFmtId="0" fontId="65" fillId="33" borderId="139" xfId="0" applyFont="1" applyFill="1" applyBorder="1" applyAlignment="1">
      <alignment horizontal="center"/>
    </xf>
    <xf numFmtId="37" fontId="40" fillId="33" borderId="120" xfId="0" applyNumberFormat="1" applyFont="1" applyFill="1" applyBorder="1" applyAlignment="1">
      <alignment horizontal="center"/>
    </xf>
    <xf numFmtId="0" fontId="65" fillId="33" borderId="53" xfId="0" applyFont="1" applyFill="1" applyBorder="1" applyAlignment="1">
      <alignment horizontal="center"/>
    </xf>
    <xf numFmtId="0" fontId="54" fillId="33" borderId="140" xfId="0" applyFont="1" applyFill="1" applyBorder="1" applyAlignment="1">
      <alignment/>
    </xf>
    <xf numFmtId="0" fontId="54" fillId="33" borderId="141" xfId="0" applyFont="1" applyFill="1" applyBorder="1" applyAlignment="1">
      <alignment/>
    </xf>
    <xf numFmtId="0" fontId="54" fillId="33" borderId="132" xfId="0" applyFont="1" applyFill="1" applyBorder="1" applyAlignment="1">
      <alignment/>
    </xf>
    <xf numFmtId="37" fontId="43" fillId="33" borderId="133" xfId="0" applyNumberFormat="1" applyFont="1" applyFill="1" applyBorder="1" applyAlignment="1">
      <alignment horizontal="right"/>
    </xf>
    <xf numFmtId="0" fontId="54" fillId="33" borderId="52" xfId="0" applyFont="1" applyFill="1" applyBorder="1" applyAlignment="1">
      <alignment/>
    </xf>
    <xf numFmtId="0" fontId="54" fillId="33" borderId="53" xfId="0" applyFont="1" applyFill="1" applyBorder="1" applyAlignment="1">
      <alignment/>
    </xf>
    <xf numFmtId="38" fontId="54" fillId="34" borderId="142" xfId="0" applyNumberFormat="1" applyFont="1" applyFill="1" applyBorder="1" applyAlignment="1">
      <alignment/>
    </xf>
    <xf numFmtId="38" fontId="54" fillId="34" borderId="143" xfId="0" applyNumberFormat="1" applyFont="1" applyFill="1" applyBorder="1" applyAlignment="1">
      <alignment/>
    </xf>
    <xf numFmtId="38" fontId="54" fillId="34" borderId="144" xfId="0" applyNumberFormat="1" applyFont="1" applyFill="1" applyBorder="1" applyAlignment="1">
      <alignment/>
    </xf>
    <xf numFmtId="38" fontId="54" fillId="33" borderId="139" xfId="0" applyNumberFormat="1" applyFont="1" applyFill="1" applyBorder="1" applyAlignment="1">
      <alignment/>
    </xf>
    <xf numFmtId="37" fontId="43" fillId="33" borderId="120" xfId="0" applyNumberFormat="1" applyFont="1" applyFill="1" applyBorder="1" applyAlignment="1">
      <alignment horizontal="right"/>
    </xf>
    <xf numFmtId="38" fontId="54" fillId="33" borderId="53" xfId="0" applyNumberFormat="1" applyFont="1" applyFill="1" applyBorder="1" applyAlignment="1">
      <alignment/>
    </xf>
    <xf numFmtId="0" fontId="54" fillId="34" borderId="145" xfId="0" applyFont="1" applyFill="1" applyBorder="1" applyAlignment="1">
      <alignment/>
    </xf>
    <xf numFmtId="0" fontId="54" fillId="34" borderId="146" xfId="0" applyFont="1" applyFill="1" applyBorder="1" applyAlignment="1">
      <alignment/>
    </xf>
    <xf numFmtId="38" fontId="54" fillId="34" borderId="147" xfId="0" applyNumberFormat="1" applyFont="1" applyFill="1" applyBorder="1" applyAlignment="1">
      <alignment/>
    </xf>
    <xf numFmtId="38" fontId="54" fillId="34" borderId="148" xfId="0" applyNumberFormat="1" applyFont="1" applyFill="1" applyBorder="1" applyAlignment="1">
      <alignment/>
    </xf>
    <xf numFmtId="38" fontId="54" fillId="34" borderId="146" xfId="0" applyNumberFormat="1" applyFont="1" applyFill="1" applyBorder="1" applyAlignment="1">
      <alignment/>
    </xf>
    <xf numFmtId="0" fontId="54" fillId="34" borderId="149" xfId="0" applyFont="1" applyFill="1" applyBorder="1" applyAlignment="1">
      <alignment/>
    </xf>
    <xf numFmtId="0" fontId="54" fillId="34" borderId="150" xfId="0" applyFont="1" applyFill="1" applyBorder="1" applyAlignment="1">
      <alignment/>
    </xf>
    <xf numFmtId="0" fontId="54" fillId="34" borderId="79" xfId="0" applyFont="1" applyFill="1" applyBorder="1" applyAlignment="1">
      <alignment/>
    </xf>
    <xf numFmtId="38" fontId="54" fillId="34" borderId="128" xfId="0" applyNumberFormat="1" applyFont="1" applyFill="1" applyBorder="1" applyAlignment="1">
      <alignment/>
    </xf>
    <xf numFmtId="38" fontId="54" fillId="34" borderId="71" xfId="0" applyNumberFormat="1" applyFont="1" applyFill="1" applyBorder="1" applyAlignment="1">
      <alignment/>
    </xf>
    <xf numFmtId="38" fontId="54" fillId="33" borderId="120" xfId="0" applyNumberFormat="1" applyFont="1" applyFill="1" applyBorder="1" applyAlignment="1">
      <alignment/>
    </xf>
    <xf numFmtId="0" fontId="65" fillId="34" borderId="151" xfId="0" applyFont="1" applyFill="1" applyBorder="1" applyAlignment="1">
      <alignment/>
    </xf>
    <xf numFmtId="0" fontId="65" fillId="34" borderId="152" xfId="0" applyFont="1" applyFill="1" applyBorder="1" applyAlignment="1">
      <alignment/>
    </xf>
    <xf numFmtId="0" fontId="65" fillId="33" borderId="52" xfId="0" applyFont="1" applyFill="1" applyBorder="1" applyAlignment="1">
      <alignment/>
    </xf>
    <xf numFmtId="0" fontId="65" fillId="34" borderId="13" xfId="0" applyFont="1" applyFill="1" applyBorder="1" applyAlignment="1" applyProtection="1">
      <alignment/>
      <protection/>
    </xf>
    <xf numFmtId="0" fontId="65" fillId="34" borderId="47" xfId="0" applyFont="1" applyFill="1" applyBorder="1" applyAlignment="1" applyProtection="1">
      <alignment/>
      <protection/>
    </xf>
    <xf numFmtId="0" fontId="65" fillId="34" borderId="36" xfId="0" applyFont="1" applyFill="1" applyBorder="1" applyAlignment="1" applyProtection="1">
      <alignment/>
      <protection/>
    </xf>
    <xf numFmtId="39" fontId="65" fillId="34" borderId="135" xfId="0" applyNumberFormat="1" applyFont="1" applyFill="1" applyBorder="1" applyAlignment="1" applyProtection="1">
      <alignment/>
      <protection/>
    </xf>
    <xf numFmtId="39" fontId="65" fillId="34" borderId="122" xfId="0" applyNumberFormat="1" applyFont="1" applyFill="1" applyBorder="1" applyAlignment="1" applyProtection="1">
      <alignment/>
      <protection/>
    </xf>
    <xf numFmtId="4" fontId="65" fillId="34" borderId="153" xfId="0" applyNumberFormat="1" applyFont="1" applyFill="1" applyBorder="1" applyAlignment="1" applyProtection="1">
      <alignment/>
      <protection/>
    </xf>
    <xf numFmtId="3" fontId="54" fillId="33" borderId="0" xfId="0" applyNumberFormat="1" applyFont="1" applyFill="1" applyAlignment="1" applyProtection="1">
      <alignment/>
      <protection/>
    </xf>
    <xf numFmtId="0" fontId="65" fillId="42" borderId="0" xfId="0" applyFont="1" applyFill="1" applyAlignment="1" applyProtection="1" quotePrefix="1">
      <alignment horizontal="left"/>
      <protection/>
    </xf>
    <xf numFmtId="0" fontId="65" fillId="42" borderId="0" xfId="0" applyFont="1" applyFill="1" applyAlignment="1" applyProtection="1">
      <alignment/>
      <protection/>
    </xf>
    <xf numFmtId="0" fontId="54" fillId="51" borderId="0" xfId="0" applyFont="1" applyFill="1" applyAlignment="1" applyProtection="1">
      <alignment/>
      <protection/>
    </xf>
    <xf numFmtId="0" fontId="65" fillId="51" borderId="0" xfId="0" applyFont="1" applyFill="1" applyAlignment="1" applyProtection="1">
      <alignment/>
      <protection/>
    </xf>
    <xf numFmtId="39" fontId="65" fillId="33" borderId="0" xfId="0" applyNumberFormat="1" applyFont="1" applyFill="1" applyAlignment="1" applyProtection="1">
      <alignment/>
      <protection/>
    </xf>
    <xf numFmtId="39" fontId="65" fillId="0" borderId="0" xfId="0" applyNumberFormat="1" applyFont="1" applyAlignment="1" applyProtection="1">
      <alignment/>
      <protection/>
    </xf>
    <xf numFmtId="0" fontId="54" fillId="33" borderId="47" xfId="0" applyFont="1" applyFill="1" applyBorder="1" applyAlignment="1" applyProtection="1">
      <alignment/>
      <protection/>
    </xf>
    <xf numFmtId="0" fontId="65" fillId="33" borderId="0" xfId="0" applyFont="1" applyFill="1" applyAlignment="1" applyProtection="1">
      <alignment horizontal="left"/>
      <protection/>
    </xf>
    <xf numFmtId="0" fontId="65" fillId="33" borderId="0" xfId="0" applyFont="1" applyFill="1" applyAlignment="1" applyProtection="1">
      <alignment horizontal="center"/>
      <protection/>
    </xf>
    <xf numFmtId="0" fontId="65" fillId="42" borderId="0" xfId="0" applyFont="1" applyFill="1" applyAlignment="1" applyProtection="1">
      <alignment horizontal="center"/>
      <protection/>
    </xf>
    <xf numFmtId="39" fontId="54" fillId="33" borderId="0" xfId="0" applyNumberFormat="1" applyFont="1" applyFill="1" applyAlignment="1" applyProtection="1">
      <alignment/>
      <protection/>
    </xf>
    <xf numFmtId="39" fontId="65" fillId="33" borderId="0" xfId="0" applyNumberFormat="1" applyFont="1" applyFill="1" applyAlignment="1" applyProtection="1">
      <alignment horizontal="center"/>
      <protection/>
    </xf>
    <xf numFmtId="39" fontId="54" fillId="35" borderId="154" xfId="0" applyNumberFormat="1" applyFont="1" applyFill="1" applyBorder="1" applyAlignment="1" applyProtection="1">
      <alignment/>
      <protection/>
    </xf>
    <xf numFmtId="39" fontId="54" fillId="34" borderId="154" xfId="0" applyNumberFormat="1" applyFont="1" applyFill="1" applyBorder="1" applyAlignment="1" applyProtection="1">
      <alignment/>
      <protection/>
    </xf>
    <xf numFmtId="39" fontId="54" fillId="0" borderId="0" xfId="0" applyNumberFormat="1" applyFont="1" applyAlignment="1" applyProtection="1">
      <alignment/>
      <protection/>
    </xf>
    <xf numFmtId="0" fontId="65" fillId="36" borderId="0" xfId="0" applyFont="1" applyFill="1" applyAlignment="1" applyProtection="1">
      <alignment/>
      <protection/>
    </xf>
    <xf numFmtId="9" fontId="59" fillId="42" borderId="155" xfId="0" applyNumberFormat="1" applyFont="1" applyFill="1" applyBorder="1" applyAlignment="1" applyProtection="1">
      <alignment/>
      <protection locked="0"/>
    </xf>
    <xf numFmtId="9" fontId="59" fillId="42" borderId="156" xfId="0" applyNumberFormat="1" applyFont="1" applyFill="1" applyBorder="1" applyAlignment="1" applyProtection="1">
      <alignment/>
      <protection locked="0"/>
    </xf>
    <xf numFmtId="9" fontId="59" fillId="42" borderId="152" xfId="0" applyNumberFormat="1" applyFont="1" applyFill="1" applyBorder="1" applyAlignment="1" applyProtection="1">
      <alignment/>
      <protection locked="0"/>
    </xf>
    <xf numFmtId="0" fontId="111" fillId="33" borderId="0" xfId="0" applyFont="1" applyFill="1" applyAlignment="1" applyProtection="1">
      <alignment horizontal="right"/>
      <protection locked="0"/>
    </xf>
    <xf numFmtId="0" fontId="57" fillId="33" borderId="0" xfId="0" applyFont="1" applyFill="1" applyBorder="1" applyAlignment="1" applyProtection="1">
      <alignment/>
      <protection locked="0"/>
    </xf>
    <xf numFmtId="174" fontId="43" fillId="33" borderId="0" xfId="0" applyNumberFormat="1" applyFont="1" applyFill="1" applyBorder="1" applyAlignment="1" applyProtection="1">
      <alignment horizontal="center"/>
      <protection locked="0"/>
    </xf>
    <xf numFmtId="0" fontId="40" fillId="0" borderId="15" xfId="0" applyFont="1" applyBorder="1" applyAlignment="1">
      <alignment horizontal="center" wrapText="1"/>
    </xf>
    <xf numFmtId="0" fontId="30" fillId="34" borderId="21" xfId="0" applyFont="1" applyFill="1" applyBorder="1" applyAlignment="1" applyProtection="1">
      <alignment horizontal="left"/>
      <protection/>
    </xf>
    <xf numFmtId="0" fontId="11" fillId="37" borderId="21" xfId="0" applyFont="1" applyFill="1" applyBorder="1" applyAlignment="1" applyProtection="1">
      <alignment horizontal="left"/>
      <protection/>
    </xf>
    <xf numFmtId="0" fontId="11" fillId="33" borderId="157" xfId="0" applyFont="1" applyFill="1" applyBorder="1" applyAlignment="1">
      <alignment/>
    </xf>
    <xf numFmtId="0" fontId="11" fillId="37" borderId="21" xfId="0" applyFont="1" applyFill="1" applyBorder="1" applyAlignment="1">
      <alignment/>
    </xf>
    <xf numFmtId="0" fontId="11" fillId="37" borderId="18" xfId="0" applyFont="1" applyFill="1" applyBorder="1" applyAlignment="1">
      <alignment/>
    </xf>
    <xf numFmtId="0" fontId="70" fillId="35" borderId="23" xfId="0" applyFont="1" applyFill="1" applyBorder="1" applyAlignment="1">
      <alignment/>
    </xf>
    <xf numFmtId="0" fontId="22" fillId="0" borderId="0" xfId="0" applyFont="1" applyAlignment="1">
      <alignment horizontal="center" vertical="top"/>
    </xf>
    <xf numFmtId="0" fontId="0" fillId="0" borderId="0" xfId="0" applyAlignment="1">
      <alignment vertical="top"/>
    </xf>
    <xf numFmtId="0" fontId="0" fillId="0" borderId="0" xfId="0" applyAlignment="1">
      <alignment/>
    </xf>
    <xf numFmtId="0" fontId="23" fillId="0" borderId="0" xfId="0" applyFont="1" applyAlignment="1">
      <alignment/>
    </xf>
    <xf numFmtId="0" fontId="0" fillId="0" borderId="158" xfId="0" applyBorder="1" applyAlignment="1">
      <alignment/>
    </xf>
    <xf numFmtId="0" fontId="23" fillId="0" borderId="158" xfId="0" applyFont="1" applyBorder="1" applyAlignment="1">
      <alignment/>
    </xf>
    <xf numFmtId="0" fontId="23" fillId="0" borderId="0" xfId="0" applyFont="1" applyAlignment="1">
      <alignment horizontal="center"/>
    </xf>
    <xf numFmtId="0" fontId="0" fillId="0" borderId="0" xfId="0" applyAlignment="1">
      <alignment horizontal="left" vertical="top" wrapText="1"/>
    </xf>
    <xf numFmtId="0" fontId="23" fillId="0" borderId="117" xfId="0" applyFont="1" applyBorder="1" applyAlignment="1">
      <alignment/>
    </xf>
    <xf numFmtId="0" fontId="0" fillId="0" borderId="78" xfId="0" applyBorder="1" applyAlignment="1">
      <alignment/>
    </xf>
    <xf numFmtId="0" fontId="0" fillId="0" borderId="118" xfId="0" applyBorder="1" applyAlignment="1">
      <alignment/>
    </xf>
    <xf numFmtId="49" fontId="23" fillId="0" borderId="0" xfId="0" applyNumberFormat="1" applyFont="1" applyAlignment="1">
      <alignment/>
    </xf>
    <xf numFmtId="0" fontId="23" fillId="0" borderId="117" xfId="0" applyFont="1" applyBorder="1" applyAlignment="1">
      <alignment horizontal="center"/>
    </xf>
    <xf numFmtId="0" fontId="23" fillId="0" borderId="118" xfId="0" applyFont="1" applyBorder="1" applyAlignment="1">
      <alignment horizontal="center"/>
    </xf>
    <xf numFmtId="49" fontId="44" fillId="35" borderId="64" xfId="0" applyNumberFormat="1" applyFont="1" applyFill="1" applyBorder="1" applyAlignment="1" applyProtection="1">
      <alignment horizontal="left"/>
      <protection locked="0"/>
    </xf>
    <xf numFmtId="49" fontId="47" fillId="35" borderId="64" xfId="0" applyNumberFormat="1" applyFont="1" applyFill="1" applyBorder="1" applyAlignment="1" applyProtection="1">
      <alignment horizontal="left"/>
      <protection locked="0"/>
    </xf>
    <xf numFmtId="0" fontId="40" fillId="33" borderId="0" xfId="0" applyFont="1" applyFill="1" applyAlignment="1" applyProtection="1">
      <alignment horizontal="center"/>
      <protection locked="0"/>
    </xf>
    <xf numFmtId="49" fontId="44" fillId="35" borderId="20" xfId="0" applyNumberFormat="1" applyFont="1" applyFill="1" applyBorder="1" applyAlignment="1" applyProtection="1">
      <alignment horizontal="left"/>
      <protection locked="0"/>
    </xf>
    <xf numFmtId="0" fontId="44" fillId="35" borderId="0" xfId="0" applyFont="1" applyFill="1" applyAlignment="1" applyProtection="1">
      <alignment horizontal="left"/>
      <protection locked="0"/>
    </xf>
    <xf numFmtId="0" fontId="46" fillId="33" borderId="159" xfId="0" applyFont="1" applyFill="1" applyBorder="1" applyAlignment="1" applyProtection="1">
      <alignment horizontal="center"/>
      <protection locked="0"/>
    </xf>
    <xf numFmtId="0" fontId="46" fillId="33" borderId="104" xfId="0" applyFont="1" applyFill="1" applyBorder="1" applyAlignment="1" applyProtection="1">
      <alignment horizontal="center"/>
      <protection locked="0"/>
    </xf>
    <xf numFmtId="0" fontId="46" fillId="33" borderId="160" xfId="0" applyFont="1" applyFill="1" applyBorder="1" applyAlignment="1" applyProtection="1">
      <alignment horizontal="center"/>
      <protection locked="0"/>
    </xf>
    <xf numFmtId="0" fontId="63" fillId="33" borderId="0" xfId="0" applyFont="1" applyFill="1" applyBorder="1" applyAlignment="1" applyProtection="1">
      <alignment horizontal="center" vertical="top"/>
      <protection locked="0"/>
    </xf>
    <xf numFmtId="0" fontId="42" fillId="52" borderId="0" xfId="0" applyFont="1" applyFill="1" applyAlignment="1" applyProtection="1">
      <alignment horizontal="left"/>
      <protection locked="0"/>
    </xf>
    <xf numFmtId="0" fontId="42" fillId="49" borderId="0" xfId="0" applyFont="1" applyFill="1" applyAlignment="1" applyProtection="1">
      <alignment horizontal="left"/>
      <protection locked="0"/>
    </xf>
    <xf numFmtId="49" fontId="40" fillId="35" borderId="20" xfId="0" applyNumberFormat="1" applyFont="1" applyFill="1" applyBorder="1" applyAlignment="1" applyProtection="1">
      <alignment horizontal="left"/>
      <protection locked="0"/>
    </xf>
    <xf numFmtId="49" fontId="47" fillId="35" borderId="20" xfId="0" applyNumberFormat="1" applyFont="1" applyFill="1" applyBorder="1" applyAlignment="1" applyProtection="1">
      <alignment horizontal="left"/>
      <protection locked="0"/>
    </xf>
    <xf numFmtId="0" fontId="0" fillId="35" borderId="58" xfId="0" applyFont="1" applyFill="1" applyBorder="1" applyAlignment="1">
      <alignment horizontal="left"/>
    </xf>
    <xf numFmtId="0" fontId="0" fillId="35" borderId="64" xfId="0" applyFont="1" applyFill="1" applyBorder="1" applyAlignment="1">
      <alignment horizontal="left"/>
    </xf>
    <xf numFmtId="0" fontId="0" fillId="35" borderId="161" xfId="0" applyFont="1" applyFill="1" applyBorder="1" applyAlignment="1">
      <alignment horizontal="left"/>
    </xf>
    <xf numFmtId="0" fontId="17" fillId="33" borderId="0" xfId="0" applyFont="1" applyFill="1" applyAlignment="1" applyProtection="1">
      <alignment horizontal="center"/>
      <protection locked="0"/>
    </xf>
    <xf numFmtId="0" fontId="0" fillId="0" borderId="0" xfId="0" applyAlignment="1">
      <alignment horizontal="center"/>
    </xf>
    <xf numFmtId="0" fontId="17" fillId="0" borderId="0" xfId="0" applyFont="1" applyAlignment="1">
      <alignment horizontal="center"/>
    </xf>
    <xf numFmtId="0" fontId="4" fillId="0" borderId="47" xfId="0" applyFont="1" applyBorder="1" applyAlignment="1">
      <alignment horizontal="center"/>
    </xf>
    <xf numFmtId="0" fontId="4" fillId="0" borderId="36" xfId="0" applyFont="1" applyBorder="1" applyAlignment="1">
      <alignment horizontal="center"/>
    </xf>
    <xf numFmtId="0" fontId="11" fillId="34" borderId="18" xfId="0" applyFont="1" applyFill="1" applyBorder="1" applyAlignment="1">
      <alignment horizontal="left"/>
    </xf>
    <xf numFmtId="0" fontId="0" fillId="35" borderId="58" xfId="0" applyFill="1" applyBorder="1" applyAlignment="1">
      <alignment horizontal="left"/>
    </xf>
    <xf numFmtId="0" fontId="0" fillId="35" borderId="64" xfId="0" applyFill="1" applyBorder="1" applyAlignment="1">
      <alignment horizontal="left"/>
    </xf>
    <xf numFmtId="0" fontId="0" fillId="35" borderId="161" xfId="0" applyFill="1" applyBorder="1" applyAlignment="1">
      <alignment horizontal="left"/>
    </xf>
    <xf numFmtId="0" fontId="4" fillId="35" borderId="162" xfId="0" applyFont="1" applyFill="1" applyBorder="1" applyAlignment="1">
      <alignment horizontal="left"/>
    </xf>
    <xf numFmtId="0" fontId="4" fillId="35" borderId="163" xfId="0" applyFont="1" applyFill="1" applyBorder="1" applyAlignment="1">
      <alignment horizontal="left"/>
    </xf>
    <xf numFmtId="0" fontId="4" fillId="35" borderId="164" xfId="0" applyFont="1" applyFill="1" applyBorder="1" applyAlignment="1">
      <alignment horizontal="left"/>
    </xf>
    <xf numFmtId="0" fontId="17" fillId="34" borderId="18" xfId="0" applyFont="1" applyFill="1" applyBorder="1" applyAlignment="1">
      <alignment horizontal="left"/>
    </xf>
    <xf numFmtId="0" fontId="9" fillId="35" borderId="58" xfId="0" applyFont="1" applyFill="1" applyBorder="1" applyAlignment="1">
      <alignment wrapText="1"/>
    </xf>
    <xf numFmtId="0" fontId="0" fillId="35" borderId="59" xfId="0" applyFill="1" applyBorder="1" applyAlignment="1">
      <alignment/>
    </xf>
    <xf numFmtId="0" fontId="19" fillId="35" borderId="58" xfId="0" applyFont="1" applyFill="1" applyBorder="1" applyAlignment="1" quotePrefix="1">
      <alignment horizontal="left" wrapText="1"/>
    </xf>
    <xf numFmtId="0" fontId="28" fillId="35" borderId="59" xfId="0" applyFont="1" applyFill="1" applyBorder="1" applyAlignment="1">
      <alignment/>
    </xf>
    <xf numFmtId="0" fontId="17" fillId="0" borderId="22" xfId="0" applyFont="1" applyBorder="1" applyAlignment="1">
      <alignment horizontal="center" wrapText="1"/>
    </xf>
    <xf numFmtId="0" fontId="3" fillId="0" borderId="22" xfId="0" applyFont="1" applyBorder="1" applyAlignment="1">
      <alignment horizontal="center"/>
    </xf>
    <xf numFmtId="0" fontId="9" fillId="35" borderId="58" xfId="0" applyFont="1" applyFill="1" applyBorder="1" applyAlignment="1">
      <alignment horizontal="left" wrapText="1"/>
    </xf>
    <xf numFmtId="0" fontId="0" fillId="35" borderId="59" xfId="0" applyFont="1" applyFill="1" applyBorder="1" applyAlignment="1">
      <alignment horizontal="left" wrapText="1"/>
    </xf>
    <xf numFmtId="0" fontId="11" fillId="0" borderId="74" xfId="0" applyFont="1" applyBorder="1" applyAlignment="1">
      <alignment wrapText="1"/>
    </xf>
    <xf numFmtId="0" fontId="4" fillId="0" borderId="74" xfId="0" applyFont="1" applyBorder="1" applyAlignment="1">
      <alignment/>
    </xf>
    <xf numFmtId="0" fontId="9" fillId="35" borderId="58" xfId="0" applyFont="1" applyFill="1" applyBorder="1" applyAlignment="1">
      <alignment horizontal="center" wrapText="1"/>
    </xf>
    <xf numFmtId="0" fontId="9" fillId="35" borderId="59" xfId="0" applyFont="1" applyFill="1" applyBorder="1" applyAlignment="1">
      <alignment horizontal="center" wrapText="1"/>
    </xf>
    <xf numFmtId="0" fontId="41" fillId="0" borderId="0" xfId="0" applyFont="1" applyAlignment="1">
      <alignment horizontal="center"/>
    </xf>
    <xf numFmtId="0" fontId="40" fillId="36" borderId="0" xfId="0" applyFont="1" applyFill="1" applyAlignment="1">
      <alignment horizontal="center"/>
    </xf>
    <xf numFmtId="175" fontId="42" fillId="34" borderId="0" xfId="0" applyNumberFormat="1" applyFont="1" applyFill="1" applyAlignment="1">
      <alignment/>
    </xf>
    <xf numFmtId="175" fontId="41" fillId="0" borderId="0" xfId="0" applyNumberFormat="1" applyFont="1" applyAlignment="1">
      <alignment/>
    </xf>
    <xf numFmtId="0" fontId="44" fillId="41" borderId="165" xfId="0" applyFont="1" applyFill="1" applyBorder="1" applyAlignment="1" applyProtection="1">
      <alignment horizontal="center" wrapText="1"/>
      <protection locked="0"/>
    </xf>
    <xf numFmtId="0" fontId="45" fillId="41" borderId="166" xfId="0" applyFont="1" applyFill="1" applyBorder="1" applyAlignment="1" applyProtection="1">
      <alignment horizontal="center" wrapText="1"/>
      <protection locked="0"/>
    </xf>
    <xf numFmtId="0" fontId="45" fillId="41" borderId="167" xfId="0" applyFont="1" applyFill="1" applyBorder="1" applyAlignment="1" applyProtection="1">
      <alignment horizontal="center" wrapText="1"/>
      <protection locked="0"/>
    </xf>
    <xf numFmtId="0" fontId="44" fillId="0" borderId="34" xfId="0" applyFont="1" applyBorder="1" applyAlignment="1">
      <alignment horizontal="center" wrapText="1"/>
    </xf>
    <xf numFmtId="0" fontId="0" fillId="0" borderId="15" xfId="0" applyFont="1" applyBorder="1" applyAlignment="1">
      <alignment horizontal="center" wrapText="1"/>
    </xf>
    <xf numFmtId="0" fontId="44" fillId="33" borderId="0" xfId="0" applyFont="1" applyFill="1" applyAlignment="1" applyProtection="1">
      <alignment horizontal="center"/>
      <protection locked="0"/>
    </xf>
    <xf numFmtId="0" fontId="44" fillId="36" borderId="0" xfId="0" applyFont="1" applyFill="1" applyAlignment="1">
      <alignment horizontal="center"/>
    </xf>
    <xf numFmtId="0" fontId="41" fillId="0" borderId="0" xfId="0" applyFont="1" applyAlignment="1">
      <alignment/>
    </xf>
    <xf numFmtId="0" fontId="0" fillId="0" borderId="15" xfId="0" applyBorder="1" applyAlignment="1">
      <alignment horizontal="center" wrapText="1"/>
    </xf>
    <xf numFmtId="0" fontId="45" fillId="40" borderId="0" xfId="0" applyFont="1" applyFill="1" applyAlignment="1">
      <alignment horizontal="center"/>
    </xf>
    <xf numFmtId="0" fontId="41" fillId="40" borderId="0" xfId="0" applyFont="1" applyFill="1" applyAlignment="1">
      <alignment horizontal="center"/>
    </xf>
    <xf numFmtId="0" fontId="17" fillId="36" borderId="0" xfId="0" applyFont="1" applyFill="1" applyAlignment="1">
      <alignment horizontal="center"/>
    </xf>
    <xf numFmtId="0" fontId="17" fillId="36" borderId="0" xfId="0" applyFont="1" applyFill="1" applyAlignment="1" applyProtection="1">
      <alignment horizontal="center"/>
      <protection/>
    </xf>
    <xf numFmtId="0" fontId="11" fillId="35" borderId="168" xfId="0" applyFont="1" applyFill="1" applyBorder="1" applyAlignment="1" applyProtection="1">
      <alignment horizontal="left" wrapText="1"/>
      <protection/>
    </xf>
    <xf numFmtId="0" fontId="0" fillId="0" borderId="169" xfId="0" applyBorder="1" applyAlignment="1">
      <alignment horizontal="left" wrapText="1"/>
    </xf>
    <xf numFmtId="0" fontId="11" fillId="34" borderId="58" xfId="0" applyFont="1" applyFill="1" applyBorder="1" applyAlignment="1" applyProtection="1" quotePrefix="1">
      <alignment horizontal="left" wrapText="1"/>
      <protection/>
    </xf>
    <xf numFmtId="0" fontId="11" fillId="34" borderId="59" xfId="0" applyFont="1" applyFill="1" applyBorder="1" applyAlignment="1" applyProtection="1">
      <alignment horizontal="left" wrapText="1"/>
      <protection/>
    </xf>
    <xf numFmtId="0" fontId="11" fillId="0" borderId="15" xfId="0" applyFont="1" applyBorder="1" applyAlignment="1" applyProtection="1">
      <alignment horizontal="center" wrapText="1"/>
      <protection/>
    </xf>
    <xf numFmtId="0" fontId="9" fillId="0" borderId="15" xfId="0" applyFont="1" applyBorder="1" applyAlignment="1">
      <alignment horizontal="center" wrapText="1"/>
    </xf>
    <xf numFmtId="0" fontId="11" fillId="0" borderId="39" xfId="0" applyFont="1" applyBorder="1" applyAlignment="1" applyProtection="1" quotePrefix="1">
      <alignment horizontal="center" wrapText="1"/>
      <protection/>
    </xf>
    <xf numFmtId="0" fontId="0" fillId="0" borderId="39" xfId="0" applyBorder="1" applyAlignment="1">
      <alignment horizontal="center" wrapText="1"/>
    </xf>
    <xf numFmtId="0" fontId="9" fillId="35" borderId="58" xfId="0" applyFont="1" applyFill="1" applyBorder="1" applyAlignment="1" applyProtection="1">
      <alignment horizontal="left" wrapText="1"/>
      <protection/>
    </xf>
    <xf numFmtId="0" fontId="9" fillId="35" borderId="59" xfId="0" applyFont="1" applyFill="1" applyBorder="1" applyAlignment="1" applyProtection="1">
      <alignment horizontal="left" wrapText="1"/>
      <protection/>
    </xf>
    <xf numFmtId="0" fontId="112" fillId="30" borderId="58" xfId="0" applyFont="1" applyFill="1" applyBorder="1" applyAlignment="1" applyProtection="1" quotePrefix="1">
      <alignment horizontal="left" vertical="center" wrapText="1"/>
      <protection/>
    </xf>
    <xf numFmtId="0" fontId="112" fillId="30" borderId="64" xfId="0" applyFont="1" applyFill="1" applyBorder="1" applyAlignment="1" applyProtection="1">
      <alignment horizontal="left" vertical="center" wrapText="1"/>
      <protection/>
    </xf>
    <xf numFmtId="0" fontId="113" fillId="30" borderId="64" xfId="0" applyFont="1" applyFill="1" applyBorder="1" applyAlignment="1">
      <alignment/>
    </xf>
    <xf numFmtId="0" fontId="113" fillId="30" borderId="59" xfId="0" applyFont="1" applyFill="1" applyBorder="1" applyAlignment="1">
      <alignment/>
    </xf>
    <xf numFmtId="39" fontId="9" fillId="30" borderId="58" xfId="42" applyNumberFormat="1" applyFont="1" applyFill="1" applyBorder="1" applyAlignment="1" applyProtection="1">
      <alignment/>
      <protection/>
    </xf>
    <xf numFmtId="0" fontId="0" fillId="30" borderId="64" xfId="0" applyFill="1" applyBorder="1" applyAlignment="1">
      <alignment/>
    </xf>
    <xf numFmtId="0" fontId="0" fillId="30" borderId="59" xfId="0" applyFill="1" applyBorder="1" applyAlignment="1">
      <alignment/>
    </xf>
    <xf numFmtId="0" fontId="114" fillId="43" borderId="16" xfId="0" applyFont="1" applyFill="1" applyBorder="1" applyAlignment="1">
      <alignment horizontal="center" vertical="center" wrapText="1"/>
    </xf>
    <xf numFmtId="0" fontId="0" fillId="0" borderId="170" xfId="0" applyBorder="1" applyAlignment="1">
      <alignment horizontal="center" vertical="center" wrapText="1"/>
    </xf>
    <xf numFmtId="0" fontId="65" fillId="33" borderId="0" xfId="0" applyFont="1" applyFill="1" applyAlignment="1" applyProtection="1">
      <alignment horizontal="center"/>
      <protection/>
    </xf>
    <xf numFmtId="0" fontId="64" fillId="33" borderId="0" xfId="0" applyFont="1" applyFill="1" applyAlignment="1" applyProtection="1">
      <alignment horizontal="center"/>
      <protection/>
    </xf>
    <xf numFmtId="0" fontId="65" fillId="33" borderId="0" xfId="0" applyFont="1" applyFill="1" applyAlignment="1" quotePrefix="1">
      <alignment horizontal="center"/>
    </xf>
    <xf numFmtId="0" fontId="65" fillId="33" borderId="0" xfId="0" applyFont="1" applyFill="1" applyAlignment="1">
      <alignment horizontal="center"/>
    </xf>
    <xf numFmtId="0" fontId="65" fillId="33" borderId="171" xfId="0" applyFont="1" applyFill="1" applyBorder="1" applyAlignment="1">
      <alignment horizontal="center"/>
    </xf>
    <xf numFmtId="0" fontId="65" fillId="33" borderId="144" xfId="0" applyFont="1" applyFill="1" applyBorder="1" applyAlignment="1">
      <alignment horizontal="center"/>
    </xf>
    <xf numFmtId="0" fontId="65" fillId="34" borderId="18" xfId="0" applyFont="1" applyFill="1" applyBorder="1" applyAlignment="1" applyProtection="1">
      <alignment horizontal="left"/>
      <protection/>
    </xf>
    <xf numFmtId="0" fontId="40" fillId="33" borderId="0" xfId="0" applyFont="1" applyFill="1" applyAlignment="1" applyProtection="1">
      <alignment horizontal="center"/>
      <protection/>
    </xf>
    <xf numFmtId="0" fontId="54" fillId="0" borderId="0" xfId="0" applyFont="1" applyAlignment="1" applyProtection="1">
      <alignment horizontal="center"/>
      <protection/>
    </xf>
    <xf numFmtId="0" fontId="40" fillId="36" borderId="0" xfId="0" applyFont="1" applyFill="1" applyAlignment="1" applyProtection="1">
      <alignment horizontal="center"/>
      <protection/>
    </xf>
    <xf numFmtId="0" fontId="37" fillId="33" borderId="0" xfId="0" applyFont="1" applyFill="1" applyAlignment="1" applyProtection="1">
      <alignment horizontal="center" wrapText="1"/>
      <protection/>
    </xf>
    <xf numFmtId="0" fontId="38" fillId="0" borderId="11" xfId="0" applyFont="1" applyBorder="1" applyAlignment="1">
      <alignment horizontal="center" wrapText="1"/>
    </xf>
    <xf numFmtId="0" fontId="0" fillId="44" borderId="19" xfId="0" applyFont="1" applyFill="1" applyBorder="1" applyAlignment="1">
      <alignment horizontal="center"/>
    </xf>
    <xf numFmtId="170" fontId="0" fillId="49" borderId="78" xfId="0" applyNumberFormat="1" applyFont="1" applyFill="1" applyBorder="1" applyAlignment="1" quotePrefix="1">
      <alignment horizontal="center"/>
    </xf>
    <xf numFmtId="170" fontId="0" fillId="49" borderId="78" xfId="0" applyNumberFormat="1" applyFont="1" applyFill="1" applyBorder="1" applyAlignment="1">
      <alignment horizontal="center"/>
    </xf>
    <xf numFmtId="0" fontId="3" fillId="39" borderId="0" xfId="0" applyFont="1" applyFill="1" applyAlignment="1" applyProtection="1">
      <alignment wrapText="1"/>
      <protection/>
    </xf>
    <xf numFmtId="0" fontId="28" fillId="39" borderId="0" xfId="0" applyFont="1" applyFill="1" applyAlignment="1">
      <alignment wrapText="1"/>
    </xf>
    <xf numFmtId="0" fontId="0" fillId="44" borderId="19" xfId="0" applyFill="1" applyBorder="1" applyAlignment="1">
      <alignment horizontal="center"/>
    </xf>
    <xf numFmtId="0" fontId="3" fillId="33" borderId="0" xfId="0" applyFont="1" applyFill="1" applyAlignment="1" applyProtection="1">
      <alignment horizontal="center"/>
      <protection/>
    </xf>
    <xf numFmtId="171" fontId="0" fillId="44" borderId="19" xfId="0" applyNumberFormat="1" applyFont="1" applyFill="1" applyBorder="1" applyAlignment="1" applyProtection="1">
      <alignment horizontal="left"/>
      <protection/>
    </xf>
    <xf numFmtId="171" fontId="0" fillId="44" borderId="19" xfId="0" applyNumberFormat="1" applyFill="1" applyBorder="1" applyAlignment="1">
      <alignment horizontal="left"/>
    </xf>
    <xf numFmtId="0" fontId="3" fillId="33" borderId="172"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3" borderId="46" xfId="0" applyFont="1" applyFill="1" applyBorder="1" applyAlignment="1" applyProtection="1">
      <alignment horizontal="center"/>
      <protection/>
    </xf>
    <xf numFmtId="0" fontId="0" fillId="40" borderId="0" xfId="0" applyFont="1" applyFill="1" applyBorder="1" applyAlignment="1" applyProtection="1">
      <alignment/>
      <protection/>
    </xf>
    <xf numFmtId="0" fontId="17" fillId="40" borderId="0" xfId="0" applyFont="1" applyFill="1" applyAlignment="1" applyProtection="1">
      <alignment horizontal="center"/>
      <protection/>
    </xf>
    <xf numFmtId="0" fontId="29" fillId="46" borderId="0" xfId="0" applyFont="1" applyFill="1" applyAlignment="1">
      <alignment wrapText="1"/>
    </xf>
    <xf numFmtId="0" fontId="0" fillId="46" borderId="0" xfId="0" applyFill="1" applyAlignment="1">
      <alignment wrapText="1"/>
    </xf>
    <xf numFmtId="0" fontId="3" fillId="40" borderId="0" xfId="0" applyFont="1" applyFill="1" applyAlignment="1" quotePrefix="1">
      <alignment horizontal="left" wrapText="1"/>
    </xf>
    <xf numFmtId="0" fontId="28" fillId="40" borderId="0" xfId="0" applyFont="1" applyFill="1" applyAlignment="1">
      <alignment/>
    </xf>
    <xf numFmtId="0" fontId="29" fillId="40" borderId="0" xfId="0" applyFont="1" applyFill="1" applyAlignment="1" applyProtection="1">
      <alignment horizontal="center"/>
      <protection/>
    </xf>
    <xf numFmtId="0" fontId="11" fillId="40" borderId="32" xfId="0" applyFont="1" applyFill="1" applyBorder="1" applyAlignment="1" applyProtection="1" quotePrefix="1">
      <alignment horizontal="center"/>
      <protection/>
    </xf>
    <xf numFmtId="0" fontId="11" fillId="40" borderId="170" xfId="0" applyFont="1" applyFill="1" applyBorder="1" applyAlignment="1" applyProtection="1">
      <alignment horizontal="center"/>
      <protection/>
    </xf>
    <xf numFmtId="0" fontId="11" fillId="35" borderId="173" xfId="0" applyFont="1" applyFill="1" applyBorder="1" applyAlignment="1" applyProtection="1">
      <alignment horizontal="left" wrapText="1"/>
      <protection/>
    </xf>
    <xf numFmtId="0" fontId="11" fillId="35" borderId="24" xfId="0" applyFont="1" applyFill="1" applyBorder="1" applyAlignment="1" applyProtection="1">
      <alignment horizontal="left" wrapText="1"/>
      <protection/>
    </xf>
    <xf numFmtId="0" fontId="29" fillId="40" borderId="0" xfId="0" applyFont="1" applyFill="1" applyBorder="1" applyAlignment="1" applyProtection="1">
      <alignment horizontal="center" wrapText="1"/>
      <protection/>
    </xf>
    <xf numFmtId="0" fontId="4" fillId="33" borderId="18" xfId="0" applyFont="1" applyFill="1" applyBorder="1" applyAlignment="1" quotePrefix="1">
      <alignment horizontal="center"/>
    </xf>
    <xf numFmtId="0" fontId="0" fillId="35" borderId="11" xfId="0" applyFont="1" applyFill="1" applyBorder="1" applyAlignment="1">
      <alignment/>
    </xf>
    <xf numFmtId="0" fontId="0" fillId="35" borderId="11" xfId="0" applyFill="1" applyBorder="1" applyAlignment="1">
      <alignment/>
    </xf>
    <xf numFmtId="0" fontId="3" fillId="33" borderId="0" xfId="0" applyFont="1" applyFill="1" applyAlignment="1" quotePrefix="1">
      <alignment horizontal="center"/>
    </xf>
    <xf numFmtId="0" fontId="3" fillId="33" borderId="0" xfId="0" applyFont="1" applyFill="1" applyAlignment="1">
      <alignment horizontal="center"/>
    </xf>
    <xf numFmtId="171" fontId="54" fillId="45" borderId="18" xfId="0" applyNumberFormat="1" applyFont="1" applyFill="1" applyBorder="1" applyAlignment="1">
      <alignment horizontal="left"/>
    </xf>
    <xf numFmtId="0" fontId="54" fillId="45" borderId="18" xfId="0" applyFont="1" applyFill="1" applyBorder="1" applyAlignment="1" applyProtection="1">
      <alignment horizontal="left"/>
      <protection locked="0"/>
    </xf>
    <xf numFmtId="0" fontId="40" fillId="33" borderId="172" xfId="0" applyFont="1" applyFill="1" applyBorder="1" applyAlignment="1" applyProtection="1">
      <alignment/>
      <protection locked="0"/>
    </xf>
    <xf numFmtId="0" fontId="0" fillId="0" borderId="46" xfId="0" applyBorder="1" applyAlignment="1">
      <alignment/>
    </xf>
    <xf numFmtId="0" fontId="55" fillId="33" borderId="0" xfId="0" applyFont="1" applyFill="1" applyBorder="1" applyAlignment="1" applyProtection="1">
      <alignment vertical="center" wrapText="1"/>
      <protection locked="0"/>
    </xf>
    <xf numFmtId="0" fontId="56" fillId="0" borderId="0" xfId="0" applyFont="1" applyBorder="1" applyAlignment="1">
      <alignment vertical="center" wrapText="1"/>
    </xf>
    <xf numFmtId="0" fontId="54" fillId="0" borderId="0" xfId="0" applyFont="1" applyAlignment="1">
      <alignment horizontal="center"/>
    </xf>
    <xf numFmtId="0" fontId="40" fillId="33" borderId="0" xfId="0" applyFont="1" applyFill="1" applyAlignment="1" applyProtection="1">
      <alignment horizontal="center"/>
      <protection locked="0"/>
    </xf>
    <xf numFmtId="0" fontId="47" fillId="33" borderId="0" xfId="0" applyFont="1" applyFill="1" applyAlignment="1" applyProtection="1" quotePrefix="1">
      <alignment horizontal="center"/>
      <protection locked="0"/>
    </xf>
    <xf numFmtId="0" fontId="47" fillId="33" borderId="0" xfId="0" applyFont="1" applyFill="1" applyAlignment="1" applyProtection="1">
      <alignment horizontal="center"/>
      <protection locked="0"/>
    </xf>
    <xf numFmtId="0" fontId="40" fillId="35" borderId="18" xfId="0" applyFont="1" applyFill="1" applyBorder="1" applyAlignment="1" applyProtection="1">
      <alignment horizontal="left"/>
      <protection locked="0"/>
    </xf>
    <xf numFmtId="0" fontId="54" fillId="0" borderId="18" xfId="0" applyFont="1" applyBorder="1" applyAlignment="1">
      <alignment horizontal="left"/>
    </xf>
    <xf numFmtId="0" fontId="40" fillId="46" borderId="0" xfId="0" applyFont="1" applyFill="1" applyAlignment="1" applyProtection="1" quotePrefix="1">
      <alignment horizontal="left" vertical="center" wrapText="1"/>
      <protection/>
    </xf>
    <xf numFmtId="0" fontId="54" fillId="0" borderId="0" xfId="0" applyFont="1" applyAlignment="1" applyProtection="1">
      <alignment horizontal="left" vertical="center"/>
      <protection/>
    </xf>
    <xf numFmtId="39" fontId="43" fillId="34" borderId="47" xfId="0" applyNumberFormat="1" applyFont="1" applyFill="1" applyBorder="1" applyAlignment="1" applyProtection="1">
      <alignment horizontal="center"/>
      <protection/>
    </xf>
    <xf numFmtId="0" fontId="54" fillId="0" borderId="47" xfId="0" applyFont="1" applyBorder="1" applyAlignment="1" applyProtection="1">
      <alignment/>
      <protection/>
    </xf>
    <xf numFmtId="39" fontId="43" fillId="34" borderId="0" xfId="0" applyNumberFormat="1" applyFont="1" applyFill="1" applyBorder="1" applyAlignment="1" applyProtection="1">
      <alignment/>
      <protection/>
    </xf>
    <xf numFmtId="0" fontId="54" fillId="0" borderId="0" xfId="0" applyFont="1" applyAlignment="1" applyProtection="1">
      <alignment/>
      <protection/>
    </xf>
    <xf numFmtId="39" fontId="43" fillId="34" borderId="47" xfId="0" applyNumberFormat="1" applyFont="1" applyFill="1" applyBorder="1" applyAlignment="1" applyProtection="1">
      <alignment/>
      <protection/>
    </xf>
    <xf numFmtId="0" fontId="54" fillId="0" borderId="36" xfId="0" applyFont="1" applyBorder="1" applyAlignment="1" applyProtection="1">
      <alignment/>
      <protection/>
    </xf>
    <xf numFmtId="0" fontId="40" fillId="33" borderId="174" xfId="0" applyFont="1" applyFill="1" applyBorder="1" applyAlignment="1" applyProtection="1" quotePrefix="1">
      <alignment horizontal="center"/>
      <protection locked="0"/>
    </xf>
    <xf numFmtId="0" fontId="40" fillId="33" borderId="175" xfId="0" applyFont="1" applyFill="1" applyBorder="1" applyAlignment="1" applyProtection="1">
      <alignment horizontal="center"/>
      <protection locked="0"/>
    </xf>
    <xf numFmtId="0" fontId="40" fillId="33" borderId="174" xfId="0" applyFont="1" applyFill="1" applyBorder="1" applyAlignment="1" applyProtection="1">
      <alignment horizontal="center"/>
      <protection locked="0"/>
    </xf>
    <xf numFmtId="38" fontId="40" fillId="33" borderId="76" xfId="0" applyNumberFormat="1" applyFont="1" applyFill="1" applyBorder="1" applyAlignment="1" applyProtection="1">
      <alignment vertical="center" wrapText="1"/>
      <protection locked="0"/>
    </xf>
    <xf numFmtId="0" fontId="54" fillId="0" borderId="0" xfId="0" applyFont="1" applyAlignment="1">
      <alignment vertical="center" wrapText="1"/>
    </xf>
    <xf numFmtId="0" fontId="40" fillId="46" borderId="0" xfId="0" applyFont="1" applyFill="1" applyAlignment="1" applyProtection="1" quotePrefix="1">
      <alignment horizontal="left" wrapText="1"/>
      <protection/>
    </xf>
    <xf numFmtId="39" fontId="43" fillId="34" borderId="47" xfId="0" applyNumberFormat="1" applyFont="1" applyFill="1" applyBorder="1" applyAlignment="1" applyProtection="1">
      <alignment horizontal="center"/>
      <protection locked="0"/>
    </xf>
    <xf numFmtId="0" fontId="54" fillId="0" borderId="47" xfId="0" applyFont="1" applyBorder="1" applyAlignment="1" applyProtection="1">
      <alignment/>
      <protection locked="0"/>
    </xf>
    <xf numFmtId="39" fontId="43" fillId="34" borderId="0" xfId="0" applyNumberFormat="1" applyFont="1" applyFill="1" applyBorder="1" applyAlignment="1" applyProtection="1">
      <alignment/>
      <protection locked="0"/>
    </xf>
    <xf numFmtId="0" fontId="54" fillId="0" borderId="0" xfId="0" applyFont="1" applyAlignment="1" applyProtection="1">
      <alignment/>
      <protection locked="0"/>
    </xf>
    <xf numFmtId="39" fontId="43" fillId="34" borderId="47" xfId="0" applyNumberFormat="1" applyFont="1" applyFill="1" applyBorder="1" applyAlignment="1" applyProtection="1">
      <alignment/>
      <protection locked="0"/>
    </xf>
    <xf numFmtId="0" fontId="54" fillId="0" borderId="36" xfId="0" applyFont="1" applyBorder="1" applyAlignment="1" applyProtection="1">
      <alignment/>
      <protection locked="0"/>
    </xf>
    <xf numFmtId="0" fontId="54" fillId="0" borderId="0" xfId="0" applyFont="1" applyAlignment="1" applyProtection="1">
      <alignment vertical="center" wrapText="1"/>
      <protection locked="0"/>
    </xf>
    <xf numFmtId="0" fontId="65" fillId="0" borderId="0" xfId="0" applyFont="1" applyAlignment="1">
      <alignment horizontal="center"/>
    </xf>
    <xf numFmtId="0" fontId="65" fillId="0" borderId="176" xfId="0" applyFont="1" applyBorder="1" applyAlignment="1">
      <alignment horizontal="center" vertical="center"/>
    </xf>
    <xf numFmtId="0" fontId="65" fillId="0" borderId="0" xfId="0" applyFont="1" applyAlignment="1">
      <alignment horizontal="center" vertical="center"/>
    </xf>
    <xf numFmtId="0" fontId="66" fillId="35" borderId="11" xfId="0" applyFont="1" applyFill="1" applyBorder="1" applyAlignment="1">
      <alignment horizontal="left"/>
    </xf>
    <xf numFmtId="0" fontId="40" fillId="34" borderId="79" xfId="0" applyFont="1" applyFill="1" applyBorder="1" applyAlignment="1">
      <alignment horizontal="left"/>
    </xf>
    <xf numFmtId="0" fontId="4" fillId="34" borderId="21" xfId="0" applyFont="1" applyFill="1" applyBorder="1" applyAlignment="1">
      <alignment horizontal="left"/>
    </xf>
    <xf numFmtId="0" fontId="4" fillId="0" borderId="0" xfId="0" applyFont="1" applyAlignment="1">
      <alignment horizontal="center"/>
    </xf>
    <xf numFmtId="0" fontId="4"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416bud0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hmh.maryland.gov/Documents%20and%20Settings/hddelc00/My%20Documents/04%20budgets%20comb/04Budget/416bud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Finance%20Unit\forms-financial\Local%20Agency\2017-wic-Pkg\17-A%20WIC-BUDGET_PKG%20(Revised%206.8.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Finance%20Unit\forms-financial\locagency\2012-wic-pkg\12-WIC-BUDGET_PK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HMH4542A"/>
      <sheetName val="projections"/>
      <sheetName val="DHMH4542B"/>
      <sheetName val="DHMH4542C"/>
      <sheetName val="DHMH 4524D"/>
      <sheetName val="DHMH 4524E"/>
      <sheetName val="DHMH 4524E rev"/>
      <sheetName val="DHMH 4524F"/>
      <sheetName val="DHMH 4524G"/>
      <sheetName val="DHMH 4524H"/>
      <sheetName val="DHMH 4524I"/>
      <sheetName val="DHMH 4542J"/>
      <sheetName val="DHMH 4524K"/>
      <sheetName val="projected"/>
      <sheetName val="DHMH 440"/>
      <sheetName val="440 PERFORMANCE"/>
      <sheetName val="440 A"/>
      <sheetName val="ADJMTS"/>
      <sheetName val="PERSONNE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ments "/>
      <sheetName val="budget4542.a"/>
      <sheetName val="justification4542.b"/>
      <sheetName val="pms4542.c"/>
      <sheetName val="salary4542.d"/>
      <sheetName val="specpr4542.e"/>
      <sheetName val="county payroll 4542.e"/>
      <sheetName val="consult4542.f"/>
      <sheetName val="equip4542.g"/>
      <sheetName val="purchcare4542.h"/>
      <sheetName val="humsercontr4542.i"/>
      <sheetName val="specprojs4542.j"/>
      <sheetName val="idc4542k"/>
      <sheetName val="BUDGET UPLOAD SHEET4542.l"/>
      <sheetName val="grtstatus4542.m"/>
      <sheetName val="Promotional Items"/>
      <sheetName val="Daily WIC-BFPC-NONWIC Worksheet"/>
      <sheetName val="Jul-Sep Qtr Report"/>
      <sheetName val="Oct-Dec Qtr Report"/>
      <sheetName val="Jan-Mar Qtr Report"/>
      <sheetName val="Apr-Jun Qtr Report"/>
      <sheetName val="dhmh440"/>
      <sheetName val="dhmh440A"/>
      <sheetName val="County Index #"/>
    </sheetNames>
    <sheetDataSet>
      <sheetData sheetId="1">
        <row r="48">
          <cell r="H48">
            <v>0</v>
          </cell>
        </row>
        <row r="52">
          <cell r="H5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ents "/>
      <sheetName val="budget4542.a"/>
      <sheetName val="justification4542.b"/>
      <sheetName val="pms4542.c"/>
      <sheetName val="salary4542.d"/>
      <sheetName val="specpmtsPR-contrPR 4542.e"/>
      <sheetName val="consult4542.f"/>
      <sheetName val="equip4542.g"/>
      <sheetName val="purchcare4542.h"/>
      <sheetName val="humsercontr4542.i"/>
      <sheetName val="specprojs4542.j"/>
      <sheetName val="idc4542k"/>
      <sheetName val="BUDGET UPLOAD SHEET4542.l"/>
      <sheetName val="grtstatus4542.m"/>
      <sheetName val="County Index #"/>
      <sheetName val="4293-2"/>
      <sheetName val="Incentive-Outreach Items"/>
      <sheetName val="Daily WIC-BFPC-NONWIC Worksheet"/>
      <sheetName val="Jul-Sep-Qtr Rep"/>
      <sheetName val="Oct-Dec - Qtr Rep"/>
      <sheetName val="Jan-Mar - Qtr Rep"/>
      <sheetName val="Apr-Jun - Qtr Rep"/>
      <sheetName val="dhmh440"/>
      <sheetName val="dhmh440A"/>
    </sheetNames>
    <sheetDataSet>
      <sheetData sheetId="1">
        <row r="2">
          <cell r="A2" t="str">
            <v>LOCAL AGENCY BUDGET PACKAGE</v>
          </cell>
        </row>
        <row r="8">
          <cell r="B8" t="str">
            <v>CITY, STATE, ZIPCODE: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sum(C22:C125" TargetMode="External" /><Relationship Id="rId2" Type="http://schemas.openxmlformats.org/officeDocument/2006/relationships/hyperlink" Target="mailto:+@sum(C22:C125"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F57"/>
  <sheetViews>
    <sheetView zoomScale="75" zoomScaleNormal="75" zoomScalePageLayoutView="0" workbookViewId="0" topLeftCell="A1">
      <selection activeCell="A13" sqref="A13:C13"/>
    </sheetView>
  </sheetViews>
  <sheetFormatPr defaultColWidth="8.88671875" defaultRowHeight="15"/>
  <cols>
    <col min="1" max="1" width="75.21484375" style="0" customWidth="1"/>
  </cols>
  <sheetData>
    <row r="1" spans="1:5" ht="48.75" customHeight="1">
      <c r="A1" s="925" t="s">
        <v>307</v>
      </c>
      <c r="B1" s="926"/>
      <c r="C1" s="926"/>
      <c r="D1" s="926"/>
      <c r="E1" s="926"/>
    </row>
    <row r="2" spans="1:6" ht="56.25" customHeight="1">
      <c r="A2" s="932" t="s">
        <v>308</v>
      </c>
      <c r="B2" s="927"/>
      <c r="C2" s="927"/>
      <c r="D2" s="927"/>
      <c r="E2" s="927"/>
      <c r="F2" s="113"/>
    </row>
    <row r="3" spans="1:5" ht="15" thickBot="1">
      <c r="A3" s="927"/>
      <c r="B3" s="927"/>
      <c r="C3" s="927"/>
      <c r="D3" s="927"/>
      <c r="E3" s="927"/>
    </row>
    <row r="4" spans="1:5" ht="16.5" thickBot="1" thickTop="1">
      <c r="A4" s="933" t="s">
        <v>303</v>
      </c>
      <c r="B4" s="934"/>
      <c r="C4" s="935"/>
      <c r="D4" s="937" t="s">
        <v>304</v>
      </c>
      <c r="E4" s="938"/>
    </row>
    <row r="5" spans="1:5" ht="15.75" thickTop="1">
      <c r="A5" s="936"/>
      <c r="B5" s="927"/>
      <c r="C5" s="929"/>
      <c r="D5" s="931"/>
      <c r="E5" s="931"/>
    </row>
    <row r="6" spans="1:5" ht="15">
      <c r="A6" s="936"/>
      <c r="B6" s="927"/>
      <c r="C6" s="929"/>
      <c r="D6" s="931"/>
      <c r="E6" s="931"/>
    </row>
    <row r="7" spans="1:5" ht="15">
      <c r="A7" s="928"/>
      <c r="B7" s="927"/>
      <c r="C7" s="929"/>
      <c r="D7" s="931"/>
      <c r="E7" s="931"/>
    </row>
    <row r="8" spans="1:5" ht="15">
      <c r="A8" s="928"/>
      <c r="B8" s="927"/>
      <c r="C8" s="929"/>
      <c r="D8" s="931"/>
      <c r="E8" s="931"/>
    </row>
    <row r="9" spans="1:5" ht="15">
      <c r="A9" s="928"/>
      <c r="B9" s="927"/>
      <c r="C9" s="929"/>
      <c r="D9" s="931"/>
      <c r="E9" s="931"/>
    </row>
    <row r="10" spans="1:5" ht="15">
      <c r="A10" s="928"/>
      <c r="B10" s="927"/>
      <c r="C10" s="929"/>
      <c r="D10" s="931"/>
      <c r="E10" s="931"/>
    </row>
    <row r="11" spans="1:5" ht="15">
      <c r="A11" s="928"/>
      <c r="B11" s="927"/>
      <c r="C11" s="929"/>
      <c r="D11" s="931"/>
      <c r="E11" s="931"/>
    </row>
    <row r="12" spans="1:5" s="6" customFormat="1" ht="15">
      <c r="A12" s="928"/>
      <c r="B12" s="927"/>
      <c r="C12" s="929"/>
      <c r="D12" s="931"/>
      <c r="E12" s="931"/>
    </row>
    <row r="13" spans="1:5" ht="15">
      <c r="A13" s="928"/>
      <c r="B13" s="927"/>
      <c r="C13" s="929"/>
      <c r="D13" s="931"/>
      <c r="E13" s="931"/>
    </row>
    <row r="14" spans="1:5" ht="15">
      <c r="A14" s="928"/>
      <c r="B14" s="927"/>
      <c r="C14" s="929"/>
      <c r="D14" s="931"/>
      <c r="E14" s="931"/>
    </row>
    <row r="15" spans="1:5" ht="15">
      <c r="A15" s="928"/>
      <c r="B15" s="927"/>
      <c r="C15" s="929"/>
      <c r="D15" s="931"/>
      <c r="E15" s="931"/>
    </row>
    <row r="16" spans="1:5" ht="15">
      <c r="A16" s="928"/>
      <c r="B16" s="927"/>
      <c r="C16" s="929"/>
      <c r="D16" s="931"/>
      <c r="E16" s="931"/>
    </row>
    <row r="17" spans="1:5" ht="15">
      <c r="A17" s="928"/>
      <c r="B17" s="927"/>
      <c r="C17" s="929"/>
      <c r="D17" s="931"/>
      <c r="E17" s="931"/>
    </row>
    <row r="18" spans="1:5" ht="15">
      <c r="A18" s="928"/>
      <c r="B18" s="927"/>
      <c r="C18" s="929"/>
      <c r="D18" s="931"/>
      <c r="E18" s="931"/>
    </row>
    <row r="19" spans="1:5" ht="15">
      <c r="A19" s="928"/>
      <c r="B19" s="927"/>
      <c r="C19" s="929"/>
      <c r="D19" s="931"/>
      <c r="E19" s="931"/>
    </row>
    <row r="20" spans="1:5" ht="15">
      <c r="A20" s="928"/>
      <c r="B20" s="927"/>
      <c r="C20" s="929"/>
      <c r="D20" s="931"/>
      <c r="E20" s="931"/>
    </row>
    <row r="21" spans="1:5" ht="15">
      <c r="A21" s="928"/>
      <c r="B21" s="927"/>
      <c r="C21" s="929"/>
      <c r="D21" s="931"/>
      <c r="E21" s="931"/>
    </row>
    <row r="22" spans="1:5" ht="15">
      <c r="A22" s="928"/>
      <c r="B22" s="927"/>
      <c r="C22" s="929"/>
      <c r="D22" s="931"/>
      <c r="E22" s="931"/>
    </row>
    <row r="23" spans="1:5" ht="15">
      <c r="A23" s="928"/>
      <c r="B23" s="927"/>
      <c r="C23" s="929"/>
      <c r="D23" s="931"/>
      <c r="E23" s="931"/>
    </row>
    <row r="24" spans="1:5" ht="15">
      <c r="A24" s="928"/>
      <c r="B24" s="927"/>
      <c r="C24" s="929"/>
      <c r="D24" s="931"/>
      <c r="E24" s="931"/>
    </row>
    <row r="25" spans="1:5" ht="15">
      <c r="A25" s="928"/>
      <c r="B25" s="927"/>
      <c r="C25" s="929"/>
      <c r="D25" s="931"/>
      <c r="E25" s="931"/>
    </row>
    <row r="26" spans="1:5" ht="15">
      <c r="A26" s="928"/>
      <c r="B26" s="927"/>
      <c r="C26" s="929"/>
      <c r="D26" s="931"/>
      <c r="E26" s="931"/>
    </row>
    <row r="27" spans="1:5" ht="15">
      <c r="A27" s="928"/>
      <c r="B27" s="927"/>
      <c r="C27" s="929"/>
      <c r="D27" s="931"/>
      <c r="E27" s="931"/>
    </row>
    <row r="28" spans="1:5" ht="15">
      <c r="A28" s="928"/>
      <c r="B28" s="927"/>
      <c r="C28" s="929"/>
      <c r="D28" s="931"/>
      <c r="E28" s="931"/>
    </row>
    <row r="29" spans="1:5" ht="15">
      <c r="A29" s="928"/>
      <c r="B29" s="927"/>
      <c r="C29" s="929"/>
      <c r="D29" s="931"/>
      <c r="E29" s="931"/>
    </row>
    <row r="30" spans="1:5" ht="15">
      <c r="A30" s="928"/>
      <c r="B30" s="927"/>
      <c r="C30" s="929"/>
      <c r="D30" s="931"/>
      <c r="E30" s="931"/>
    </row>
    <row r="31" spans="1:5" ht="15">
      <c r="A31" s="928"/>
      <c r="B31" s="927"/>
      <c r="C31" s="929"/>
      <c r="D31" s="931"/>
      <c r="E31" s="931"/>
    </row>
    <row r="32" spans="1:5" ht="15">
      <c r="A32" s="928"/>
      <c r="B32" s="927"/>
      <c r="C32" s="929"/>
      <c r="D32" s="931"/>
      <c r="E32" s="931"/>
    </row>
    <row r="33" spans="1:5" ht="15">
      <c r="A33" s="928"/>
      <c r="B33" s="927"/>
      <c r="C33" s="929"/>
      <c r="D33" s="931"/>
      <c r="E33" s="931"/>
    </row>
    <row r="34" spans="1:5" ht="15">
      <c r="A34" s="928"/>
      <c r="B34" s="927"/>
      <c r="C34" s="929"/>
      <c r="D34" s="931"/>
      <c r="E34" s="931"/>
    </row>
    <row r="35" spans="1:5" ht="15">
      <c r="A35" s="928"/>
      <c r="B35" s="927"/>
      <c r="C35" s="929"/>
      <c r="D35" s="931"/>
      <c r="E35" s="931"/>
    </row>
    <row r="36" spans="1:5" ht="15">
      <c r="A36" s="928"/>
      <c r="B36" s="927"/>
      <c r="C36" s="929"/>
      <c r="D36" s="931"/>
      <c r="E36" s="931"/>
    </row>
    <row r="37" spans="1:5" ht="15">
      <c r="A37" s="928"/>
      <c r="B37" s="927"/>
      <c r="C37" s="929"/>
      <c r="D37" s="931"/>
      <c r="E37" s="931"/>
    </row>
    <row r="38" spans="1:5" ht="15">
      <c r="A38" s="928"/>
      <c r="B38" s="927"/>
      <c r="C38" s="929"/>
      <c r="D38" s="931"/>
      <c r="E38" s="931"/>
    </row>
    <row r="39" spans="1:5" ht="15">
      <c r="A39" s="928"/>
      <c r="B39" s="927"/>
      <c r="C39" s="929"/>
      <c r="D39" s="931"/>
      <c r="E39" s="931"/>
    </row>
    <row r="40" spans="1:5" ht="15">
      <c r="A40" s="928"/>
      <c r="B40" s="927"/>
      <c r="C40" s="929"/>
      <c r="D40" s="931"/>
      <c r="E40" s="931"/>
    </row>
    <row r="41" spans="1:5" ht="15">
      <c r="A41" s="928"/>
      <c r="B41" s="927"/>
      <c r="C41" s="929"/>
      <c r="D41" s="931"/>
      <c r="E41" s="931"/>
    </row>
    <row r="42" spans="1:5" ht="15">
      <c r="A42" s="928"/>
      <c r="B42" s="927"/>
      <c r="C42" s="929"/>
      <c r="D42" s="931"/>
      <c r="E42" s="931"/>
    </row>
    <row r="43" spans="1:5" ht="15">
      <c r="A43" s="928"/>
      <c r="B43" s="927"/>
      <c r="C43" s="929"/>
      <c r="D43" s="931"/>
      <c r="E43" s="931"/>
    </row>
    <row r="44" spans="1:5" ht="15">
      <c r="A44" s="928"/>
      <c r="B44" s="927"/>
      <c r="C44" s="929"/>
      <c r="D44" s="931"/>
      <c r="E44" s="931"/>
    </row>
    <row r="45" spans="1:5" ht="15">
      <c r="A45" s="928"/>
      <c r="B45" s="927"/>
      <c r="C45" s="929"/>
      <c r="D45" s="931"/>
      <c r="E45" s="931"/>
    </row>
    <row r="46" spans="1:5" ht="15">
      <c r="A46" s="928"/>
      <c r="B46" s="927"/>
      <c r="C46" s="929"/>
      <c r="D46" s="931"/>
      <c r="E46" s="931"/>
    </row>
    <row r="47" spans="1:5" ht="15">
      <c r="A47" s="928"/>
      <c r="B47" s="927"/>
      <c r="C47" s="929"/>
      <c r="D47" s="931"/>
      <c r="E47" s="931"/>
    </row>
    <row r="48" spans="1:5" ht="15">
      <c r="A48" s="928"/>
      <c r="B48" s="927"/>
      <c r="C48" s="929"/>
      <c r="D48" s="931"/>
      <c r="E48" s="931"/>
    </row>
    <row r="49" spans="1:5" ht="15">
      <c r="A49" s="928"/>
      <c r="B49" s="927"/>
      <c r="C49" s="929"/>
      <c r="D49" s="931"/>
      <c r="E49" s="931"/>
    </row>
    <row r="50" spans="1:5" ht="15">
      <c r="A50" s="928"/>
      <c r="B50" s="927"/>
      <c r="C50" s="929"/>
      <c r="D50" s="931"/>
      <c r="E50" s="931"/>
    </row>
    <row r="51" spans="1:5" ht="15">
      <c r="A51" s="928"/>
      <c r="B51" s="927"/>
      <c r="C51" s="929"/>
      <c r="D51" s="931"/>
      <c r="E51" s="931"/>
    </row>
    <row r="52" spans="1:5" ht="15">
      <c r="A52" s="928"/>
      <c r="B52" s="927"/>
      <c r="C52" s="929"/>
      <c r="D52" s="931"/>
      <c r="E52" s="931"/>
    </row>
    <row r="53" spans="1:5" ht="15">
      <c r="A53" s="928"/>
      <c r="B53" s="927"/>
      <c r="C53" s="929"/>
      <c r="D53" s="931"/>
      <c r="E53" s="931"/>
    </row>
    <row r="54" spans="1:5" ht="15">
      <c r="A54" s="928"/>
      <c r="B54" s="927"/>
      <c r="C54" s="929"/>
      <c r="D54" s="931"/>
      <c r="E54" s="931"/>
    </row>
    <row r="55" spans="1:5" ht="15">
      <c r="A55" s="928"/>
      <c r="B55" s="927"/>
      <c r="C55" s="929"/>
      <c r="D55" s="931"/>
      <c r="E55" s="931"/>
    </row>
    <row r="56" spans="1:5" ht="15">
      <c r="A56" s="928"/>
      <c r="B56" s="928"/>
      <c r="C56" s="930"/>
      <c r="D56" s="931"/>
      <c r="E56" s="931"/>
    </row>
    <row r="57" spans="1:5" ht="15">
      <c r="A57" s="928"/>
      <c r="B57" s="928"/>
      <c r="C57" s="930"/>
      <c r="D57" s="931"/>
      <c r="E57" s="931"/>
    </row>
  </sheetData>
  <sheetProtection/>
  <mergeCells count="111">
    <mergeCell ref="D4:E4"/>
    <mergeCell ref="D5:E5"/>
    <mergeCell ref="D6:E6"/>
    <mergeCell ref="D7:E7"/>
    <mergeCell ref="D15:E15"/>
    <mergeCell ref="D16:E16"/>
    <mergeCell ref="D8:E8"/>
    <mergeCell ref="D9:E9"/>
    <mergeCell ref="D10:E10"/>
    <mergeCell ref="D11:E11"/>
    <mergeCell ref="D12:E12"/>
    <mergeCell ref="D13:E13"/>
    <mergeCell ref="D14:E14"/>
    <mergeCell ref="D57:E57"/>
    <mergeCell ref="A2:E2"/>
    <mergeCell ref="A4:C4"/>
    <mergeCell ref="A5:C5"/>
    <mergeCell ref="A6:C6"/>
    <mergeCell ref="A7:C7"/>
    <mergeCell ref="D47:E47"/>
    <mergeCell ref="D48:E48"/>
    <mergeCell ref="A12:C12"/>
    <mergeCell ref="A13:C13"/>
    <mergeCell ref="D43:E43"/>
    <mergeCell ref="D44:E44"/>
    <mergeCell ref="D45:E45"/>
    <mergeCell ref="D46:E46"/>
    <mergeCell ref="D55:E55"/>
    <mergeCell ref="D56:E56"/>
    <mergeCell ref="D53:E53"/>
    <mergeCell ref="D54:E54"/>
    <mergeCell ref="D49:E49"/>
    <mergeCell ref="D50:E50"/>
    <mergeCell ref="D40:E40"/>
    <mergeCell ref="D29:E29"/>
    <mergeCell ref="D30:E30"/>
    <mergeCell ref="D31:E31"/>
    <mergeCell ref="A8:C8"/>
    <mergeCell ref="A9:C9"/>
    <mergeCell ref="A10:C10"/>
    <mergeCell ref="A11:C11"/>
    <mergeCell ref="A24:C24"/>
    <mergeCell ref="A25:C25"/>
    <mergeCell ref="A18:C18"/>
    <mergeCell ref="A19:C19"/>
    <mergeCell ref="A20:C20"/>
    <mergeCell ref="A21:C21"/>
    <mergeCell ref="A38:C38"/>
    <mergeCell ref="A39:C39"/>
    <mergeCell ref="A40:C40"/>
    <mergeCell ref="A41:C41"/>
    <mergeCell ref="A34:C34"/>
    <mergeCell ref="A35:C35"/>
    <mergeCell ref="D52:E52"/>
    <mergeCell ref="D41:E41"/>
    <mergeCell ref="D42:E42"/>
    <mergeCell ref="D34:E34"/>
    <mergeCell ref="D36:E36"/>
    <mergeCell ref="D37:E37"/>
    <mergeCell ref="D38:E38"/>
    <mergeCell ref="D35:E35"/>
    <mergeCell ref="D51:E51"/>
    <mergeCell ref="D27:E27"/>
    <mergeCell ref="D28:E28"/>
    <mergeCell ref="D17:E17"/>
    <mergeCell ref="D18:E18"/>
    <mergeCell ref="D19:E19"/>
    <mergeCell ref="D20:E20"/>
    <mergeCell ref="D21:E21"/>
    <mergeCell ref="D39:E39"/>
    <mergeCell ref="D32:E32"/>
    <mergeCell ref="D33:E33"/>
    <mergeCell ref="D22:E22"/>
    <mergeCell ref="D23:E23"/>
    <mergeCell ref="D24:E24"/>
    <mergeCell ref="D25:E25"/>
    <mergeCell ref="D26:E26"/>
    <mergeCell ref="A56:C56"/>
    <mergeCell ref="A57:C57"/>
    <mergeCell ref="A50:C50"/>
    <mergeCell ref="A51:C51"/>
    <mergeCell ref="A52:C52"/>
    <mergeCell ref="A53:C53"/>
    <mergeCell ref="A42:C42"/>
    <mergeCell ref="A43:C43"/>
    <mergeCell ref="A44:C44"/>
    <mergeCell ref="A45:C45"/>
    <mergeCell ref="A1:E1"/>
    <mergeCell ref="A3:E3"/>
    <mergeCell ref="A54:C54"/>
    <mergeCell ref="A55:C55"/>
    <mergeCell ref="A46:C46"/>
    <mergeCell ref="A47:C47"/>
    <mergeCell ref="A48:C48"/>
    <mergeCell ref="A49:C49"/>
    <mergeCell ref="A22:C22"/>
    <mergeCell ref="A23:C23"/>
    <mergeCell ref="A36:C36"/>
    <mergeCell ref="A37:C37"/>
    <mergeCell ref="A26:C26"/>
    <mergeCell ref="A27:C27"/>
    <mergeCell ref="A30:C30"/>
    <mergeCell ref="A31:C31"/>
    <mergeCell ref="A32:C32"/>
    <mergeCell ref="A33:C33"/>
    <mergeCell ref="A28:C28"/>
    <mergeCell ref="A29:C29"/>
    <mergeCell ref="A14:C14"/>
    <mergeCell ref="A15:C15"/>
    <mergeCell ref="A16:C16"/>
    <mergeCell ref="A17:C17"/>
  </mergeCells>
  <printOptions/>
  <pageMargins left="0.75" right="0.75" top="1" bottom="1" header="0.5" footer="0.5"/>
  <pageSetup horizontalDpi="600" verticalDpi="600" orientation="portrait" scale="67"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Q38"/>
  <sheetViews>
    <sheetView zoomScale="60" zoomScaleNormal="60" zoomScalePageLayoutView="0" workbookViewId="0" topLeftCell="A1">
      <selection activeCell="C36" sqref="C36"/>
    </sheetView>
  </sheetViews>
  <sheetFormatPr defaultColWidth="8.88671875" defaultRowHeight="15"/>
  <cols>
    <col min="1" max="1" width="36.5546875" style="0" customWidth="1"/>
    <col min="2" max="2" width="24.77734375" style="0" customWidth="1"/>
    <col min="3" max="3" width="40.6640625" style="0" customWidth="1"/>
    <col min="4" max="4" width="40.77734375" style="0" customWidth="1"/>
    <col min="5" max="5" width="17.6640625" style="0" customWidth="1"/>
    <col min="6" max="6" width="19.4453125" style="0" customWidth="1"/>
  </cols>
  <sheetData>
    <row r="1" spans="1:17" ht="17.25">
      <c r="A1" s="955" t="s">
        <v>609</v>
      </c>
      <c r="B1" s="956"/>
      <c r="C1" s="956"/>
      <c r="D1" s="956"/>
      <c r="E1" s="956"/>
      <c r="F1" s="956"/>
      <c r="G1" s="308"/>
      <c r="H1" s="308"/>
      <c r="I1" s="308"/>
      <c r="J1" s="308"/>
      <c r="K1" s="308"/>
      <c r="L1" s="308"/>
      <c r="M1" s="308"/>
      <c r="N1" s="308"/>
      <c r="O1" s="308"/>
      <c r="P1" s="308"/>
      <c r="Q1" s="308"/>
    </row>
    <row r="2" spans="1:6" ht="17.25">
      <c r="A2" s="957" t="str">
        <f>+'budget4542.a'!A2</f>
        <v>LOCAL HEALTH DEPARTMENT BUDGET PACKAGE</v>
      </c>
      <c r="B2" s="957"/>
      <c r="C2" s="957"/>
      <c r="D2" s="957"/>
      <c r="E2" s="957"/>
      <c r="F2" s="957"/>
    </row>
    <row r="3" spans="1:6" ht="17.25">
      <c r="A3" s="957" t="s">
        <v>283</v>
      </c>
      <c r="B3" s="957"/>
      <c r="C3" s="957"/>
      <c r="D3" s="957"/>
      <c r="E3" s="957"/>
      <c r="F3" s="957"/>
    </row>
    <row r="4" spans="2:6" ht="15">
      <c r="B4" s="6"/>
      <c r="C4" s="27" t="s">
        <v>252</v>
      </c>
      <c r="E4" s="130"/>
      <c r="F4" s="8"/>
    </row>
    <row r="6" spans="1:6" ht="21" customHeight="1" thickBot="1">
      <c r="A6" s="31" t="str">
        <f>+'budget4542.a'!B6</f>
        <v>LOCAL AGENCY:</v>
      </c>
      <c r="B6" s="960">
        <f>+'budget4542.a'!D6</f>
        <v>0</v>
      </c>
      <c r="C6" s="960"/>
      <c r="D6" s="23"/>
      <c r="E6" s="32" t="str">
        <f>+'budget4542.a'!G6</f>
        <v>ORIGINAL BUDG. (Y/N):   </v>
      </c>
      <c r="F6" s="37"/>
    </row>
    <row r="7" spans="1:6" ht="21" customHeight="1" thickBot="1">
      <c r="A7" s="31" t="str">
        <f>+'budget4542.a'!B10</f>
        <v>PROJECT TITLE:                           </v>
      </c>
      <c r="B7" s="960" t="str">
        <f>+'budget4542.a'!D10</f>
        <v>WIC-BFPC Program</v>
      </c>
      <c r="C7" s="960"/>
      <c r="D7" s="23"/>
      <c r="E7" s="32" t="str">
        <f>+'budget4542.a'!G7</f>
        <v>MODIFICATION:                 #</v>
      </c>
      <c r="F7" s="37"/>
    </row>
    <row r="8" spans="1:6" ht="21" customHeight="1" thickBot="1">
      <c r="A8" s="31" t="str">
        <f>+'budget4542.a'!B11</f>
        <v>AWARD NUMBER:                          </v>
      </c>
      <c r="B8" s="960">
        <f>+'budget4542.a'!D11</f>
        <v>0</v>
      </c>
      <c r="C8" s="960"/>
      <c r="D8" s="23"/>
      <c r="E8" s="32" t="str">
        <f>+'budget4542.a'!G8</f>
        <v>SUPPLEMENT:                   #</v>
      </c>
      <c r="F8" s="37"/>
    </row>
    <row r="9" spans="1:6" ht="21" customHeight="1" thickBot="1">
      <c r="A9" s="31" t="str">
        <f>+'budget4542.a'!B15</f>
        <v>AWARD PERIOD:                            </v>
      </c>
      <c r="B9" s="960" t="str">
        <f>+'budget4542.a'!D15</f>
        <v>July 1, 20 through June 30, 2021</v>
      </c>
      <c r="C9" s="960"/>
      <c r="D9" s="23"/>
      <c r="E9" s="32" t="str">
        <f>+'budget4542.a'!G9</f>
        <v>REDUCTION:                       #</v>
      </c>
      <c r="F9" s="37"/>
    </row>
    <row r="10" spans="1:6" ht="21" customHeight="1">
      <c r="A10" s="23"/>
      <c r="B10" s="23"/>
      <c r="C10" s="23"/>
      <c r="D10" s="23"/>
      <c r="E10" s="32" t="str">
        <f>+'budget4542.a'!G5</f>
        <v>DATE SUBMITTED:   </v>
      </c>
      <c r="F10" s="37"/>
    </row>
    <row r="11" spans="1:6" ht="21.75" customHeight="1" thickBot="1">
      <c r="A11" s="23"/>
      <c r="B11" s="23"/>
      <c r="C11" s="23"/>
      <c r="D11" s="23"/>
      <c r="E11" s="23"/>
      <c r="F11" s="23"/>
    </row>
    <row r="12" spans="1:6" ht="15.75" thickTop="1">
      <c r="A12" s="137" t="s">
        <v>201</v>
      </c>
      <c r="B12" s="138" t="s">
        <v>284</v>
      </c>
      <c r="C12" s="139"/>
      <c r="D12" s="140" t="s">
        <v>199</v>
      </c>
      <c r="E12" s="141" t="s">
        <v>3</v>
      </c>
      <c r="F12" s="10"/>
    </row>
    <row r="13" spans="1:6" ht="15">
      <c r="A13" s="142" t="s">
        <v>321</v>
      </c>
      <c r="B13" s="22" t="s">
        <v>285</v>
      </c>
      <c r="C13" s="17"/>
      <c r="D13" s="18" t="s">
        <v>200</v>
      </c>
      <c r="E13" s="19" t="s">
        <v>192</v>
      </c>
      <c r="F13" s="143" t="s">
        <v>4</v>
      </c>
    </row>
    <row r="14" spans="1:6" ht="15">
      <c r="A14" s="144" t="s">
        <v>320</v>
      </c>
      <c r="B14" s="18" t="s">
        <v>286</v>
      </c>
      <c r="C14" s="136" t="s">
        <v>323</v>
      </c>
      <c r="D14" s="18" t="s">
        <v>203</v>
      </c>
      <c r="E14" s="19" t="s">
        <v>195</v>
      </c>
      <c r="F14" s="143" t="s">
        <v>195</v>
      </c>
    </row>
    <row r="15" spans="1:6" ht="15.75" thickBot="1">
      <c r="A15" s="66" t="s">
        <v>322</v>
      </c>
      <c r="B15" s="145"/>
      <c r="C15" s="133"/>
      <c r="D15" s="145"/>
      <c r="E15" s="146"/>
      <c r="F15" s="134"/>
    </row>
    <row r="16" spans="1:6" ht="21" customHeight="1" thickBot="1" thickTop="1">
      <c r="A16" s="116"/>
      <c r="B16" s="117"/>
      <c r="C16" s="117"/>
      <c r="D16" s="117"/>
      <c r="E16" s="118"/>
      <c r="F16" s="118"/>
    </row>
    <row r="17" spans="1:6" ht="21" customHeight="1" thickBot="1">
      <c r="A17" s="248" t="s">
        <v>549</v>
      </c>
      <c r="B17" s="117"/>
      <c r="C17" s="117"/>
      <c r="D17" s="117"/>
      <c r="E17" s="118"/>
      <c r="F17" s="118"/>
    </row>
    <row r="18" spans="1:6" ht="21" customHeight="1" thickBot="1">
      <c r="A18" s="116"/>
      <c r="B18" s="117"/>
      <c r="C18" s="117"/>
      <c r="D18" s="117"/>
      <c r="E18" s="118"/>
      <c r="F18" s="118"/>
    </row>
    <row r="19" spans="1:6" ht="21" customHeight="1" thickBot="1">
      <c r="A19" s="116"/>
      <c r="B19" s="117"/>
      <c r="C19" s="117"/>
      <c r="D19" s="117"/>
      <c r="E19" s="118"/>
      <c r="F19" s="118"/>
    </row>
    <row r="20" spans="1:6" ht="21" customHeight="1" thickBot="1">
      <c r="A20" s="116"/>
      <c r="B20" s="117"/>
      <c r="C20" s="117"/>
      <c r="D20" s="117"/>
      <c r="E20" s="118"/>
      <c r="F20" s="118"/>
    </row>
    <row r="21" spans="1:6" ht="21" customHeight="1" thickBot="1">
      <c r="A21" s="116"/>
      <c r="B21" s="117"/>
      <c r="C21" s="117"/>
      <c r="D21" s="117"/>
      <c r="E21" s="118"/>
      <c r="F21" s="118"/>
    </row>
    <row r="22" spans="1:6" ht="21" customHeight="1" hidden="1" thickBot="1">
      <c r="A22" s="116"/>
      <c r="B22" s="117"/>
      <c r="C22" s="117"/>
      <c r="D22" s="117"/>
      <c r="E22" s="118"/>
      <c r="F22" s="118"/>
    </row>
    <row r="23" spans="1:6" ht="21" customHeight="1" hidden="1" thickBot="1">
      <c r="A23" s="116"/>
      <c r="B23" s="117"/>
      <c r="C23" s="117"/>
      <c r="D23" s="117"/>
      <c r="E23" s="118"/>
      <c r="F23" s="118"/>
    </row>
    <row r="24" spans="1:6" ht="21" customHeight="1" hidden="1" thickBot="1">
      <c r="A24" s="116"/>
      <c r="B24" s="117"/>
      <c r="C24" s="117"/>
      <c r="D24" s="117"/>
      <c r="E24" s="118"/>
      <c r="F24" s="118"/>
    </row>
    <row r="25" spans="1:6" ht="21" customHeight="1" thickBot="1">
      <c r="A25" s="116"/>
      <c r="B25" s="117"/>
      <c r="C25" s="117"/>
      <c r="D25" s="117"/>
      <c r="E25" s="118"/>
      <c r="F25" s="118"/>
    </row>
    <row r="26" spans="1:6" ht="21" customHeight="1" thickBot="1">
      <c r="A26" s="116"/>
      <c r="B26" s="117"/>
      <c r="C26" s="117"/>
      <c r="D26" s="117"/>
      <c r="E26" s="118"/>
      <c r="F26" s="118"/>
    </row>
    <row r="27" spans="1:6" ht="21" customHeight="1" thickBot="1">
      <c r="A27" s="119"/>
      <c r="B27" s="120"/>
      <c r="C27" s="120"/>
      <c r="D27" s="120"/>
      <c r="E27" s="121"/>
      <c r="F27" s="121"/>
    </row>
    <row r="28" spans="1:6" ht="29.25" customHeight="1" thickBot="1">
      <c r="A28" s="1" t="s">
        <v>239</v>
      </c>
      <c r="B28" s="1"/>
      <c r="E28" s="102">
        <f>SUM(E16:E27)</f>
        <v>0</v>
      </c>
      <c r="F28" s="102">
        <f>SUM(F16:F27)</f>
        <v>0</v>
      </c>
    </row>
    <row r="29" spans="1:2" ht="15">
      <c r="A29" s="1"/>
      <c r="B29" s="1"/>
    </row>
    <row r="30" spans="1:2" ht="15">
      <c r="A30" s="1"/>
      <c r="B30" s="1"/>
    </row>
    <row r="31" ht="15">
      <c r="A31" s="7" t="s">
        <v>236</v>
      </c>
    </row>
    <row r="32" ht="15">
      <c r="A32" s="7" t="s">
        <v>287</v>
      </c>
    </row>
    <row r="38" ht="15">
      <c r="A38" s="3" t="s">
        <v>558</v>
      </c>
    </row>
  </sheetData>
  <sheetProtection password="DD11" sheet="1" objects="1" scenarios="1" selectLockedCells="1" selectUnlockedCells="1"/>
  <mergeCells count="7">
    <mergeCell ref="B7:C7"/>
    <mergeCell ref="B8:C8"/>
    <mergeCell ref="B9:C9"/>
    <mergeCell ref="A1:F1"/>
    <mergeCell ref="A2:F2"/>
    <mergeCell ref="A3:F3"/>
    <mergeCell ref="B6:C6"/>
  </mergeCells>
  <printOptions/>
  <pageMargins left="0.75" right="0.75" top="0.75" bottom="0.5" header="0.5" footer="0.5"/>
  <pageSetup fitToHeight="6" fitToWidth="1" horizontalDpi="300" verticalDpi="300" orientation="landscape" scale="56"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Q41"/>
  <sheetViews>
    <sheetView zoomScale="74" zoomScaleNormal="74" zoomScalePageLayoutView="0" workbookViewId="0" topLeftCell="A2">
      <selection activeCell="A33" sqref="A33"/>
    </sheetView>
  </sheetViews>
  <sheetFormatPr defaultColWidth="8.88671875" defaultRowHeight="15"/>
  <cols>
    <col min="1" max="1" width="39.10546875" style="0" customWidth="1"/>
    <col min="2" max="2" width="40.6640625" style="0" customWidth="1"/>
    <col min="3" max="3" width="40.77734375" style="0" customWidth="1"/>
    <col min="4" max="4" width="19.6640625" style="0" customWidth="1"/>
    <col min="5" max="5" width="17.77734375" style="0" customWidth="1"/>
  </cols>
  <sheetData>
    <row r="1" spans="1:17" ht="17.25">
      <c r="A1" s="955" t="s">
        <v>609</v>
      </c>
      <c r="B1" s="956"/>
      <c r="C1" s="956"/>
      <c r="D1" s="956"/>
      <c r="E1" s="956"/>
      <c r="F1" s="308"/>
      <c r="G1" s="308"/>
      <c r="H1" s="308"/>
      <c r="I1" s="308"/>
      <c r="J1" s="308"/>
      <c r="K1" s="308"/>
      <c r="L1" s="308"/>
      <c r="M1" s="308"/>
      <c r="N1" s="308"/>
      <c r="O1" s="308"/>
      <c r="P1" s="308"/>
      <c r="Q1" s="308"/>
    </row>
    <row r="2" spans="1:5" ht="17.25">
      <c r="A2" s="957" t="str">
        <f>+'budget4542.a'!A2</f>
        <v>LOCAL HEALTH DEPARTMENT BUDGET PACKAGE</v>
      </c>
      <c r="B2" s="957"/>
      <c r="C2" s="957"/>
      <c r="D2" s="957"/>
      <c r="E2" s="957"/>
    </row>
    <row r="3" spans="1:5" ht="17.25">
      <c r="A3" s="957" t="s">
        <v>288</v>
      </c>
      <c r="B3" s="956"/>
      <c r="C3" s="956"/>
      <c r="D3" s="956"/>
      <c r="E3" s="956"/>
    </row>
    <row r="4" spans="2:5" ht="15">
      <c r="B4" s="33" t="s">
        <v>253</v>
      </c>
      <c r="D4" s="129"/>
      <c r="E4" s="8"/>
    </row>
    <row r="6" spans="1:5" ht="21" customHeight="1" thickBot="1">
      <c r="A6" s="31" t="str">
        <f>+'budget4542.a'!B6</f>
        <v>LOCAL AGENCY:</v>
      </c>
      <c r="B6" s="54">
        <f>+'budget4542.a'!D6</f>
        <v>0</v>
      </c>
      <c r="D6" s="32" t="str">
        <f>+'budget4542.a'!G6</f>
        <v>ORIGINAL BUDG. (Y/N):   </v>
      </c>
      <c r="E6" s="37"/>
    </row>
    <row r="7" spans="1:5" ht="21" customHeight="1" thickBot="1">
      <c r="A7" s="31" t="str">
        <f>+'budget4542.a'!B10</f>
        <v>PROJECT TITLE:                           </v>
      </c>
      <c r="B7" s="54" t="str">
        <f>+'budget4542.a'!D10</f>
        <v>WIC-BFPC Program</v>
      </c>
      <c r="D7" s="32" t="str">
        <f>+'budget4542.a'!G7</f>
        <v>MODIFICATION:                 #</v>
      </c>
      <c r="E7" s="55"/>
    </row>
    <row r="8" spans="1:5" ht="21" customHeight="1" thickBot="1">
      <c r="A8" s="31" t="str">
        <f>+'budget4542.a'!B11</f>
        <v>AWARD NUMBER:                          </v>
      </c>
      <c r="B8" s="54">
        <f>+'budget4542.a'!D11</f>
        <v>0</v>
      </c>
      <c r="D8" s="32" t="str">
        <f>+'budget4542.a'!G8</f>
        <v>SUPPLEMENT:                   #</v>
      </c>
      <c r="E8" s="37"/>
    </row>
    <row r="9" spans="1:5" ht="21" customHeight="1" thickBot="1">
      <c r="A9" s="31" t="str">
        <f>+'budget4542.a'!B15</f>
        <v>AWARD PERIOD:                            </v>
      </c>
      <c r="B9" s="54" t="str">
        <f>+'budget4542.a'!D15</f>
        <v>July 1, 20 through June 30, 2021</v>
      </c>
      <c r="D9" s="32" t="str">
        <f>+'budget4542.a'!G9</f>
        <v>REDUCTION:                       #</v>
      </c>
      <c r="E9" s="37"/>
    </row>
    <row r="10" spans="4:5" ht="21" customHeight="1">
      <c r="D10" s="32" t="str">
        <f>+'budget4542.a'!G5</f>
        <v>DATE SUBMITTED:   </v>
      </c>
      <c r="E10" s="37"/>
    </row>
    <row r="11" ht="25.5" customHeight="1" thickBot="1"/>
    <row r="12" spans="1:5" ht="18.75" customHeight="1" thickTop="1">
      <c r="A12" s="147" t="s">
        <v>201</v>
      </c>
      <c r="B12" s="139"/>
      <c r="C12" s="140" t="s">
        <v>199</v>
      </c>
      <c r="D12" s="141" t="s">
        <v>3</v>
      </c>
      <c r="E12" s="10"/>
    </row>
    <row r="13" spans="1:6" ht="18.75" customHeight="1">
      <c r="A13" s="142" t="s">
        <v>321</v>
      </c>
      <c r="B13" s="17"/>
      <c r="C13" s="18" t="s">
        <v>200</v>
      </c>
      <c r="D13" s="19" t="s">
        <v>192</v>
      </c>
      <c r="E13" s="143" t="s">
        <v>4</v>
      </c>
      <c r="F13" s="1"/>
    </row>
    <row r="14" spans="1:6" ht="18.75" customHeight="1">
      <c r="A14" s="144" t="s">
        <v>324</v>
      </c>
      <c r="B14" s="136" t="s">
        <v>323</v>
      </c>
      <c r="C14" s="18" t="s">
        <v>203</v>
      </c>
      <c r="D14" s="19" t="s">
        <v>195</v>
      </c>
      <c r="E14" s="143" t="s">
        <v>195</v>
      </c>
      <c r="F14" s="1"/>
    </row>
    <row r="15" spans="1:6" ht="18.75" customHeight="1" thickBot="1">
      <c r="A15" s="66" t="s">
        <v>322</v>
      </c>
      <c r="B15" s="69"/>
      <c r="C15" s="146"/>
      <c r="D15" s="146"/>
      <c r="E15" s="134"/>
      <c r="F15" s="1"/>
    </row>
    <row r="16" spans="1:6" ht="21" customHeight="1" thickBot="1" thickTop="1">
      <c r="A16" s="116"/>
      <c r="B16" s="117"/>
      <c r="C16" s="117"/>
      <c r="D16" s="118"/>
      <c r="E16" s="118"/>
      <c r="F16" s="1"/>
    </row>
    <row r="17" spans="1:5" ht="21" customHeight="1" thickBot="1">
      <c r="A17" s="248" t="s">
        <v>549</v>
      </c>
      <c r="B17" s="117"/>
      <c r="C17" s="117"/>
      <c r="D17" s="118"/>
      <c r="E17" s="118"/>
    </row>
    <row r="18" spans="1:5" ht="21" customHeight="1" thickBot="1">
      <c r="A18" s="116"/>
      <c r="B18" s="117"/>
      <c r="C18" s="117"/>
      <c r="D18" s="118"/>
      <c r="E18" s="118"/>
    </row>
    <row r="19" spans="1:5" ht="21" customHeight="1" thickBot="1">
      <c r="A19" s="116"/>
      <c r="B19" s="117"/>
      <c r="C19" s="117"/>
      <c r="D19" s="118"/>
      <c r="E19" s="118"/>
    </row>
    <row r="20" spans="1:5" ht="21" customHeight="1" thickBot="1">
      <c r="A20" s="116"/>
      <c r="B20" s="117"/>
      <c r="C20" s="117"/>
      <c r="D20" s="118"/>
      <c r="E20" s="118"/>
    </row>
    <row r="21" spans="1:5" ht="21" customHeight="1" hidden="1" thickBot="1">
      <c r="A21" s="116"/>
      <c r="B21" s="117"/>
      <c r="C21" s="117"/>
      <c r="D21" s="118"/>
      <c r="E21" s="118"/>
    </row>
    <row r="22" spans="1:5" ht="21" customHeight="1" hidden="1" thickBot="1">
      <c r="A22" s="116"/>
      <c r="B22" s="117"/>
      <c r="C22" s="117"/>
      <c r="D22" s="118"/>
      <c r="E22" s="118"/>
    </row>
    <row r="23" spans="1:5" ht="21" customHeight="1" hidden="1" thickBot="1">
      <c r="A23" s="116"/>
      <c r="B23" s="117"/>
      <c r="C23" s="117"/>
      <c r="D23" s="118"/>
      <c r="E23" s="118"/>
    </row>
    <row r="24" spans="1:5" ht="21" customHeight="1" hidden="1" thickBot="1">
      <c r="A24" s="116"/>
      <c r="B24" s="117"/>
      <c r="C24" s="117"/>
      <c r="D24" s="118"/>
      <c r="E24" s="118"/>
    </row>
    <row r="25" spans="1:5" ht="21" customHeight="1" hidden="1" thickBot="1">
      <c r="A25" s="116"/>
      <c r="B25" s="117"/>
      <c r="C25" s="117"/>
      <c r="D25" s="118"/>
      <c r="E25" s="118"/>
    </row>
    <row r="26" spans="1:5" ht="21" customHeight="1" hidden="1" thickBot="1">
      <c r="A26" s="116"/>
      <c r="B26" s="117"/>
      <c r="C26" s="117"/>
      <c r="D26" s="118"/>
      <c r="E26" s="118"/>
    </row>
    <row r="27" spans="1:5" ht="21" customHeight="1" hidden="1" thickBot="1">
      <c r="A27" s="116"/>
      <c r="B27" s="117"/>
      <c r="C27" s="117"/>
      <c r="D27" s="118"/>
      <c r="E27" s="118"/>
    </row>
    <row r="28" spans="1:5" ht="21" customHeight="1" hidden="1" thickBot="1">
      <c r="A28" s="116"/>
      <c r="B28" s="117"/>
      <c r="C28" s="117"/>
      <c r="D28" s="118"/>
      <c r="E28" s="118"/>
    </row>
    <row r="29" spans="1:5" ht="21" customHeight="1" hidden="1" thickBot="1">
      <c r="A29" s="116"/>
      <c r="B29" s="117"/>
      <c r="C29" s="117"/>
      <c r="D29" s="118"/>
      <c r="E29" s="118"/>
    </row>
    <row r="30" spans="1:5" ht="21" customHeight="1" hidden="1" thickBot="1">
      <c r="A30" s="116"/>
      <c r="B30" s="117"/>
      <c r="C30" s="117"/>
      <c r="D30" s="118"/>
      <c r="E30" s="118"/>
    </row>
    <row r="31" spans="1:5" ht="21" customHeight="1" hidden="1" thickBot="1">
      <c r="A31" s="116"/>
      <c r="B31" s="117"/>
      <c r="C31" s="117"/>
      <c r="D31" s="118"/>
      <c r="E31" s="118"/>
    </row>
    <row r="32" spans="1:5" ht="21" customHeight="1" hidden="1" thickBot="1">
      <c r="A32" s="116"/>
      <c r="B32" s="117"/>
      <c r="C32" s="117"/>
      <c r="D32" s="118"/>
      <c r="E32" s="118"/>
    </row>
    <row r="33" spans="1:5" ht="21" customHeight="1" thickBot="1">
      <c r="A33" s="116"/>
      <c r="B33" s="117"/>
      <c r="C33" s="117"/>
      <c r="D33" s="118"/>
      <c r="E33" s="118"/>
    </row>
    <row r="34" spans="1:5" ht="21" customHeight="1" thickBot="1">
      <c r="A34" s="116"/>
      <c r="B34" s="117"/>
      <c r="C34" s="117"/>
      <c r="D34" s="118"/>
      <c r="E34" s="118"/>
    </row>
    <row r="35" spans="1:5" ht="21" customHeight="1" thickBot="1">
      <c r="A35" s="116"/>
      <c r="B35" s="117"/>
      <c r="C35" s="117"/>
      <c r="D35" s="118"/>
      <c r="E35" s="118"/>
    </row>
    <row r="36" spans="1:5" ht="25.5" customHeight="1" thickBot="1">
      <c r="A36" s="1" t="s">
        <v>219</v>
      </c>
      <c r="D36" s="102">
        <f>SUM(D16:D35)</f>
        <v>0</v>
      </c>
      <c r="E36" s="102">
        <f>SUM(E16:E35)</f>
        <v>0</v>
      </c>
    </row>
    <row r="37" ht="15">
      <c r="A37" s="1"/>
    </row>
    <row r="38" ht="15">
      <c r="A38" s="7" t="s">
        <v>237</v>
      </c>
    </row>
    <row r="39" ht="15">
      <c r="A39" s="7" t="s">
        <v>233</v>
      </c>
    </row>
    <row r="41" ht="15">
      <c r="A41" s="3" t="s">
        <v>559</v>
      </c>
    </row>
  </sheetData>
  <sheetProtection sheet="1" objects="1" scenarios="1" selectLockedCells="1" selectUnlockedCells="1"/>
  <mergeCells count="3">
    <mergeCell ref="A1:E1"/>
    <mergeCell ref="A2:E2"/>
    <mergeCell ref="A3:E3"/>
  </mergeCells>
  <printOptions/>
  <pageMargins left="0.5" right="0.5" top="0.25" bottom="0.25" header="0.5" footer="0.5"/>
  <pageSetup fitToHeight="0" fitToWidth="1" horizontalDpi="600" verticalDpi="600" orientation="landscape" scale="69" r:id="rId1"/>
  <rowBreaks count="1" manualBreakCount="1">
    <brk id="41" max="4" man="1"/>
  </rowBreaks>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Q32"/>
  <sheetViews>
    <sheetView zoomScale="60" zoomScaleNormal="60" zoomScalePageLayoutView="0" workbookViewId="0" topLeftCell="A1">
      <pane ySplit="14" topLeftCell="A15" activePane="bottomLeft" state="frozen"/>
      <selection pane="topLeft" activeCell="A1" sqref="A1"/>
      <selection pane="bottomLeft" activeCell="H22" sqref="H22"/>
    </sheetView>
  </sheetViews>
  <sheetFormatPr defaultColWidth="8.88671875" defaultRowHeight="15"/>
  <cols>
    <col min="1" max="1" width="29.10546875" style="0" customWidth="1"/>
    <col min="2" max="2" width="39.88671875" style="0" customWidth="1"/>
    <col min="3" max="3" width="40.6640625" style="0" customWidth="1"/>
    <col min="4" max="4" width="19.99609375" style="0" customWidth="1"/>
    <col min="5" max="5" width="17.5546875" style="0" customWidth="1"/>
    <col min="6" max="6" width="1.2265625" style="0" customWidth="1"/>
    <col min="7" max="7" width="18.10546875" style="0" customWidth="1"/>
    <col min="8" max="8" width="42.6640625" style="0" customWidth="1"/>
  </cols>
  <sheetData>
    <row r="1" spans="1:17" ht="17.25">
      <c r="A1" s="955" t="s">
        <v>609</v>
      </c>
      <c r="B1" s="956"/>
      <c r="C1" s="956"/>
      <c r="D1" s="956"/>
      <c r="E1" s="956"/>
      <c r="F1" s="56"/>
      <c r="G1" s="56"/>
      <c r="H1" s="308"/>
      <c r="I1" s="308"/>
      <c r="J1" s="308"/>
      <c r="K1" s="308"/>
      <c r="L1" s="308"/>
      <c r="M1" s="308"/>
      <c r="N1" s="308"/>
      <c r="O1" s="308"/>
      <c r="P1" s="308"/>
      <c r="Q1" s="308"/>
    </row>
    <row r="2" spans="1:5" ht="17.25">
      <c r="A2" s="957" t="str">
        <f>+'budget4542.a'!A2</f>
        <v>LOCAL HEALTH DEPARTMENT BUDGET PACKAGE</v>
      </c>
      <c r="B2" s="957"/>
      <c r="C2" s="957"/>
      <c r="D2" s="957"/>
      <c r="E2" s="957"/>
    </row>
    <row r="3" spans="1:5" ht="17.25">
      <c r="A3" s="957" t="s">
        <v>289</v>
      </c>
      <c r="B3" s="957"/>
      <c r="C3" s="957"/>
      <c r="D3" s="957"/>
      <c r="E3" s="957"/>
    </row>
    <row r="4" ht="15">
      <c r="D4" s="23"/>
    </row>
    <row r="5" spans="1:7" ht="21" customHeight="1" thickBot="1">
      <c r="A5" s="31" t="str">
        <f>+'budget4542.a'!B6</f>
        <v>LOCAL AGENCY:</v>
      </c>
      <c r="B5" s="54">
        <f>+'budget4542.a'!D6</f>
        <v>0</v>
      </c>
      <c r="D5" s="32" t="str">
        <f>'budget4542.a'!G6</f>
        <v>ORIGINAL BUDG. (Y/N):   </v>
      </c>
      <c r="E5" s="37"/>
      <c r="F5" s="37"/>
      <c r="G5" s="37"/>
    </row>
    <row r="6" spans="1:7" ht="21" customHeight="1" thickBot="1">
      <c r="A6" s="31" t="str">
        <f>+'budget4542.a'!B10</f>
        <v>PROJECT TITLE:                           </v>
      </c>
      <c r="B6" s="54" t="str">
        <f>+'budget4542.a'!D10</f>
        <v>WIC-BFPC Program</v>
      </c>
      <c r="D6" s="32" t="str">
        <f>+'budget4542.a'!G7</f>
        <v>MODIFICATION:                 #</v>
      </c>
      <c r="E6" s="37"/>
      <c r="F6" s="37"/>
      <c r="G6" s="37"/>
    </row>
    <row r="7" spans="1:7" ht="21" customHeight="1" thickBot="1">
      <c r="A7" s="31" t="str">
        <f>+'budget4542.a'!B11</f>
        <v>AWARD NUMBER:                          </v>
      </c>
      <c r="B7" s="54">
        <f>+'budget4542.a'!D11</f>
        <v>0</v>
      </c>
      <c r="D7" s="32" t="str">
        <f>+'budget4542.a'!G8</f>
        <v>SUPPLEMENT:                   #</v>
      </c>
      <c r="E7" s="37"/>
      <c r="F7" s="37"/>
      <c r="G7" s="37"/>
    </row>
    <row r="8" spans="1:7" ht="21" customHeight="1" thickBot="1">
      <c r="A8" s="31" t="str">
        <f>+'budget4542.a'!B15</f>
        <v>AWARD PERIOD:                            </v>
      </c>
      <c r="B8" s="54" t="str">
        <f>+'budget4542.a'!D15</f>
        <v>July 1, 20 through June 30, 2021</v>
      </c>
      <c r="D8" s="32" t="str">
        <f>+'budget4542.a'!G9</f>
        <v>REDUCTION:                       #</v>
      </c>
      <c r="E8" s="37"/>
      <c r="F8" s="37"/>
      <c r="G8" s="37"/>
    </row>
    <row r="9" spans="4:7" ht="21" customHeight="1">
      <c r="D9" s="32" t="str">
        <f>+'budget4542.a'!G5</f>
        <v>DATE SUBMITTED:   </v>
      </c>
      <c r="E9" s="37"/>
      <c r="F9" s="37"/>
      <c r="G9" s="37"/>
    </row>
    <row r="10" ht="29.25" customHeight="1" thickBot="1">
      <c r="F10" s="8"/>
    </row>
    <row r="11" spans="1:7" ht="21.75" customHeight="1" thickTop="1">
      <c r="A11" s="137"/>
      <c r="B11" s="64"/>
      <c r="C11" s="140" t="s">
        <v>199</v>
      </c>
      <c r="D11" s="141" t="s">
        <v>491</v>
      </c>
      <c r="E11" s="236" t="s">
        <v>552</v>
      </c>
      <c r="F11" s="8"/>
      <c r="G11" s="237" t="s">
        <v>552</v>
      </c>
    </row>
    <row r="12" spans="1:7" ht="21.75" customHeight="1">
      <c r="A12" s="232" t="s">
        <v>492</v>
      </c>
      <c r="B12" s="18" t="s">
        <v>202</v>
      </c>
      <c r="C12" s="18" t="s">
        <v>200</v>
      </c>
      <c r="D12" s="19" t="s">
        <v>195</v>
      </c>
      <c r="E12" s="143" t="s">
        <v>437</v>
      </c>
      <c r="F12" s="8"/>
      <c r="G12" s="238" t="s">
        <v>438</v>
      </c>
    </row>
    <row r="13" spans="1:7" ht="21.75" customHeight="1">
      <c r="A13" s="144"/>
      <c r="B13" s="18"/>
      <c r="C13" s="18" t="s">
        <v>203</v>
      </c>
      <c r="D13" s="243" t="s">
        <v>493</v>
      </c>
      <c r="E13" s="143" t="s">
        <v>195</v>
      </c>
      <c r="F13" s="8"/>
      <c r="G13" s="238" t="s">
        <v>195</v>
      </c>
    </row>
    <row r="14" spans="1:7" ht="21.75" customHeight="1" thickBot="1">
      <c r="A14" s="239"/>
      <c r="B14" s="133"/>
      <c r="C14" s="148"/>
      <c r="D14" s="244" t="s">
        <v>494</v>
      </c>
      <c r="E14" s="134"/>
      <c r="F14" s="8"/>
      <c r="G14" s="240"/>
    </row>
    <row r="15" spans="1:7" ht="24" customHeight="1" thickBot="1" thickTop="1">
      <c r="A15" s="924" t="s">
        <v>618</v>
      </c>
      <c r="B15" s="117"/>
      <c r="C15" s="117"/>
      <c r="D15" s="118"/>
      <c r="E15" s="118"/>
      <c r="F15" s="8"/>
      <c r="G15" s="247"/>
    </row>
    <row r="16" spans="1:7" ht="24" customHeight="1" thickBot="1">
      <c r="A16" s="924" t="s">
        <v>619</v>
      </c>
      <c r="B16" s="117"/>
      <c r="C16" s="117"/>
      <c r="D16" s="118"/>
      <c r="E16" s="118"/>
      <c r="F16" s="8"/>
      <c r="G16" s="247"/>
    </row>
    <row r="17" spans="1:7" ht="24" customHeight="1" thickBot="1">
      <c r="A17" s="924" t="s">
        <v>620</v>
      </c>
      <c r="B17" s="117"/>
      <c r="C17" s="117"/>
      <c r="D17" s="118"/>
      <c r="E17" s="118"/>
      <c r="F17" s="8"/>
      <c r="G17" s="247"/>
    </row>
    <row r="18" spans="1:7" ht="19.5" customHeight="1" thickBot="1">
      <c r="A18" s="241"/>
      <c r="B18" s="117"/>
      <c r="C18" s="117"/>
      <c r="D18" s="118"/>
      <c r="E18" s="118"/>
      <c r="F18" s="8"/>
      <c r="G18" s="247"/>
    </row>
    <row r="19" spans="1:7" ht="19.5" customHeight="1" thickBot="1">
      <c r="A19" s="116" t="s">
        <v>495</v>
      </c>
      <c r="B19" s="117"/>
      <c r="C19" s="117"/>
      <c r="D19" s="118"/>
      <c r="E19" s="118"/>
      <c r="F19" s="8"/>
      <c r="G19" s="247"/>
    </row>
    <row r="20" spans="1:7" ht="19.5" customHeight="1" thickBot="1">
      <c r="A20" s="116"/>
      <c r="B20" s="117"/>
      <c r="C20" s="117"/>
      <c r="D20" s="118"/>
      <c r="E20" s="249"/>
      <c r="F20" s="8"/>
      <c r="G20" s="247"/>
    </row>
    <row r="21" spans="1:7" ht="19.5" customHeight="1" thickBot="1">
      <c r="A21" s="116" t="s">
        <v>496</v>
      </c>
      <c r="B21" s="117"/>
      <c r="C21" s="117"/>
      <c r="D21" s="118"/>
      <c r="E21" s="249"/>
      <c r="F21" s="8"/>
      <c r="G21" s="247"/>
    </row>
    <row r="22" spans="1:7" ht="19.5" customHeight="1" thickBot="1">
      <c r="A22" s="116"/>
      <c r="B22" s="117"/>
      <c r="C22" s="117"/>
      <c r="D22" s="118"/>
      <c r="E22" s="249"/>
      <c r="F22" s="8"/>
      <c r="G22" s="247"/>
    </row>
    <row r="23" spans="1:7" ht="19.5" customHeight="1" thickBot="1">
      <c r="A23" s="116" t="s">
        <v>497</v>
      </c>
      <c r="B23" s="117"/>
      <c r="C23" s="117"/>
      <c r="D23" s="118"/>
      <c r="E23" s="249"/>
      <c r="F23" s="8"/>
      <c r="G23" s="247"/>
    </row>
    <row r="24" spans="1:7" ht="19.5" customHeight="1" thickBot="1">
      <c r="A24" s="116"/>
      <c r="B24" s="117"/>
      <c r="C24" s="117"/>
      <c r="D24" s="118"/>
      <c r="E24" s="249"/>
      <c r="F24" s="8"/>
      <c r="G24" s="247"/>
    </row>
    <row r="25" spans="1:7" ht="19.5" customHeight="1" thickBot="1">
      <c r="A25" s="116"/>
      <c r="B25" s="117"/>
      <c r="C25" s="117"/>
      <c r="D25" s="118"/>
      <c r="E25" s="249"/>
      <c r="F25" s="8"/>
      <c r="G25" s="247"/>
    </row>
    <row r="26" spans="1:7" ht="19.5" customHeight="1" thickBot="1">
      <c r="A26" s="116"/>
      <c r="B26" s="117"/>
      <c r="C26" s="117"/>
      <c r="D26" s="118"/>
      <c r="E26" s="249"/>
      <c r="F26" s="8"/>
      <c r="G26" s="247"/>
    </row>
    <row r="27" spans="1:7" ht="24" customHeight="1" thickBot="1">
      <c r="A27" s="234" t="s">
        <v>238</v>
      </c>
      <c r="B27" s="233"/>
      <c r="C27" s="233"/>
      <c r="D27" s="102">
        <f>SUM(D15:D26)</f>
        <v>0</v>
      </c>
      <c r="E27" s="102">
        <f>SUM(E15:E26)</f>
        <v>0</v>
      </c>
      <c r="F27" s="8"/>
      <c r="G27" s="242">
        <f>SUM(G15:G26)</f>
        <v>0</v>
      </c>
    </row>
    <row r="28" spans="1:7" ht="15">
      <c r="A28" s="234"/>
      <c r="B28" s="233"/>
      <c r="C28" s="233"/>
      <c r="D28" s="233"/>
      <c r="E28" s="246"/>
      <c r="F28" s="235"/>
      <c r="G28" s="233"/>
    </row>
    <row r="29" spans="1:8" ht="15">
      <c r="A29" s="233"/>
      <c r="B29" s="233"/>
      <c r="C29" s="233"/>
      <c r="D29" s="245" t="s">
        <v>498</v>
      </c>
      <c r="E29" s="246">
        <f>'budget4542.a'!H83</f>
        <v>0</v>
      </c>
      <c r="F29" s="235"/>
      <c r="G29" s="246">
        <f>'Apr-Jun Qtr Report'!O59</f>
        <v>0</v>
      </c>
      <c r="H29" s="24" t="s">
        <v>452</v>
      </c>
    </row>
    <row r="30" spans="1:8" ht="15">
      <c r="A30" s="233"/>
      <c r="B30" s="233"/>
      <c r="C30" s="233"/>
      <c r="D30" s="234"/>
      <c r="E30" s="246"/>
      <c r="F30" s="235"/>
      <c r="G30" s="246"/>
      <c r="H30" s="24"/>
    </row>
    <row r="31" spans="1:8" ht="15">
      <c r="A31" s="233"/>
      <c r="B31" s="233"/>
      <c r="C31" s="233"/>
      <c r="D31" s="245" t="s">
        <v>499</v>
      </c>
      <c r="E31" s="246">
        <f>E27-E29</f>
        <v>0</v>
      </c>
      <c r="F31" s="235"/>
      <c r="G31" s="246">
        <f>G29-G27</f>
        <v>0</v>
      </c>
      <c r="H31" s="24" t="s">
        <v>430</v>
      </c>
    </row>
    <row r="32" spans="1:7" ht="15">
      <c r="A32" s="258" t="s">
        <v>560</v>
      </c>
      <c r="B32" s="233"/>
      <c r="C32" s="233"/>
      <c r="D32" s="233"/>
      <c r="E32" s="233"/>
      <c r="F32" s="233"/>
      <c r="G32" s="233"/>
    </row>
  </sheetData>
  <sheetProtection/>
  <mergeCells count="3">
    <mergeCell ref="A1:E1"/>
    <mergeCell ref="A2:E2"/>
    <mergeCell ref="A3:E3"/>
  </mergeCells>
  <printOptions/>
  <pageMargins left="0.5" right="0.5" top="0.5" bottom="0.5" header="0.5" footer="0.5"/>
  <pageSetup fitToHeight="0" fitToWidth="1" horizontalDpi="300" verticalDpi="300" orientation="landscape" scale="52"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88"/>
  <sheetViews>
    <sheetView zoomScale="80" zoomScaleNormal="80" zoomScalePageLayoutView="0" workbookViewId="0" topLeftCell="A13">
      <selection activeCell="E45" sqref="E45"/>
    </sheetView>
  </sheetViews>
  <sheetFormatPr defaultColWidth="8.88671875" defaultRowHeight="15"/>
  <cols>
    <col min="1" max="2" width="8.88671875" style="761" customWidth="1"/>
    <col min="3" max="3" width="12.6640625" style="761" customWidth="1"/>
    <col min="4" max="4" width="13.88671875" style="761" customWidth="1"/>
    <col min="5" max="5" width="19.77734375" style="761" customWidth="1"/>
    <col min="6" max="7" width="15.77734375" style="761" customWidth="1"/>
    <col min="8" max="8" width="11.99609375" style="761" customWidth="1"/>
    <col min="9" max="9" width="15.3359375" style="761" customWidth="1"/>
    <col min="10" max="16384" width="8.88671875" style="761" customWidth="1"/>
  </cols>
  <sheetData>
    <row r="1" spans="1:17" ht="18">
      <c r="A1" s="1023" t="s">
        <v>609</v>
      </c>
      <c r="B1" s="1024"/>
      <c r="C1" s="1024"/>
      <c r="D1" s="1024"/>
      <c r="E1" s="1024"/>
      <c r="F1" s="1024"/>
      <c r="G1" s="1024"/>
      <c r="H1" s="1024"/>
      <c r="I1" s="1024"/>
      <c r="J1" s="633"/>
      <c r="K1" s="633"/>
      <c r="L1" s="633"/>
      <c r="M1" s="633"/>
      <c r="N1" s="633"/>
      <c r="O1" s="633"/>
      <c r="P1" s="633"/>
      <c r="Q1" s="633"/>
    </row>
    <row r="2" spans="1:9" ht="18">
      <c r="A2" s="1025" t="str">
        <f>+'budget4542.a'!A2</f>
        <v>LOCAL HEALTH DEPARTMENT BUDGET PACKAGE</v>
      </c>
      <c r="B2" s="1025"/>
      <c r="C2" s="1025"/>
      <c r="D2" s="1025"/>
      <c r="E2" s="1025"/>
      <c r="F2" s="1025"/>
      <c r="G2" s="1025"/>
      <c r="H2" s="1025"/>
      <c r="I2" s="1025"/>
    </row>
    <row r="3" spans="1:9" ht="18">
      <c r="A3" s="1025" t="s">
        <v>204</v>
      </c>
      <c r="B3" s="1025"/>
      <c r="C3" s="1025"/>
      <c r="D3" s="1025"/>
      <c r="E3" s="1025"/>
      <c r="F3" s="1025"/>
      <c r="G3" s="1025"/>
      <c r="H3" s="1025"/>
      <c r="I3" s="1025"/>
    </row>
    <row r="4" spans="1:9" ht="18">
      <c r="A4" s="843"/>
      <c r="B4" s="843"/>
      <c r="C4" s="843"/>
      <c r="D4" s="844"/>
      <c r="E4" s="843"/>
      <c r="F4" s="843"/>
      <c r="G4" s="845"/>
      <c r="H4" s="758"/>
      <c r="I4" s="843"/>
    </row>
    <row r="5" spans="1:9" ht="21" customHeight="1" thickBot="1">
      <c r="A5" s="846" t="str">
        <f>+'budget4542.a'!B6</f>
        <v>LOCAL AGENCY:</v>
      </c>
      <c r="B5" s="847"/>
      <c r="C5" s="847"/>
      <c r="D5" s="1022">
        <f>+'budget4542.a'!D6:E6</f>
        <v>0</v>
      </c>
      <c r="E5" s="1022"/>
      <c r="F5" s="843"/>
      <c r="G5" s="848" t="str">
        <f>+'budget4542.a'!G6</f>
        <v>ORIGINAL BUDG. (Y/N):   </v>
      </c>
      <c r="H5" s="849"/>
      <c r="I5" s="849"/>
    </row>
    <row r="6" spans="1:9" ht="21" customHeight="1" thickBot="1">
      <c r="A6" s="846" t="str">
        <f>+'budget4542.a'!B10</f>
        <v>PROJECT TITLE:                           </v>
      </c>
      <c r="B6" s="847"/>
      <c r="C6" s="847"/>
      <c r="D6" s="1022" t="str">
        <f>+'budget4542.a'!D10:E10</f>
        <v>WIC-BFPC Program</v>
      </c>
      <c r="E6" s="1022"/>
      <c r="F6" s="843"/>
      <c r="G6" s="848" t="str">
        <f>+'budget4542.a'!G7</f>
        <v>MODIFICATION:                 #</v>
      </c>
      <c r="H6" s="849"/>
      <c r="I6" s="849"/>
    </row>
    <row r="7" spans="1:9" ht="21" customHeight="1" thickBot="1">
      <c r="A7" s="846" t="str">
        <f>+'budget4542.a'!B11</f>
        <v>AWARD NUMBER:                          </v>
      </c>
      <c r="B7" s="847"/>
      <c r="C7" s="847"/>
      <c r="D7" s="1022">
        <f>+'budget4542.a'!D11</f>
        <v>0</v>
      </c>
      <c r="E7" s="1022"/>
      <c r="F7" s="843"/>
      <c r="G7" s="848" t="str">
        <f>+'budget4542.a'!G8</f>
        <v>SUPPLEMENT:                   #</v>
      </c>
      <c r="H7" s="849"/>
      <c r="I7" s="849"/>
    </row>
    <row r="8" spans="1:9" ht="21" customHeight="1" thickBot="1">
      <c r="A8" s="846" t="str">
        <f>+'budget4542.a'!B15</f>
        <v>AWARD PERIOD:                            </v>
      </c>
      <c r="B8" s="847"/>
      <c r="C8" s="847"/>
      <c r="D8" s="1022" t="str">
        <f>+'budget4542.a'!D15:E15</f>
        <v>July 1, 20 through June 30, 2021</v>
      </c>
      <c r="E8" s="1022"/>
      <c r="F8" s="843"/>
      <c r="G8" s="848" t="str">
        <f>+'budget4542.a'!G9</f>
        <v>REDUCTION:                       #</v>
      </c>
      <c r="H8" s="849"/>
      <c r="I8" s="849"/>
    </row>
    <row r="9" spans="1:9" ht="21" customHeight="1">
      <c r="A9" s="843"/>
      <c r="B9" s="843"/>
      <c r="C9" s="843"/>
      <c r="D9" s="843"/>
      <c r="E9" s="843"/>
      <c r="F9" s="843"/>
      <c r="G9" s="582" t="str">
        <f>+'budget4542.a'!G5</f>
        <v>DATE SUBMITTED:   </v>
      </c>
      <c r="H9" s="849"/>
      <c r="I9" s="849"/>
    </row>
    <row r="10" spans="1:9" ht="18">
      <c r="A10" s="850"/>
      <c r="B10" s="843"/>
      <c r="C10" s="843"/>
      <c r="D10" s="843"/>
      <c r="E10" s="843"/>
      <c r="F10" s="843"/>
      <c r="G10" s="843"/>
      <c r="H10" s="843"/>
      <c r="I10" s="843"/>
    </row>
    <row r="11" spans="1:9" ht="16.5" customHeight="1">
      <c r="A11" s="843"/>
      <c r="B11" s="843" t="s">
        <v>354</v>
      </c>
      <c r="C11" s="843"/>
      <c r="D11" s="843"/>
      <c r="E11" s="843"/>
      <c r="F11" s="843"/>
      <c r="G11" s="843"/>
      <c r="H11" s="843"/>
      <c r="I11" s="843"/>
    </row>
    <row r="12" spans="1:9" ht="18">
      <c r="A12" s="843"/>
      <c r="B12" s="843" t="s">
        <v>205</v>
      </c>
      <c r="C12" s="843"/>
      <c r="D12" s="843"/>
      <c r="E12" s="843"/>
      <c r="F12" s="843"/>
      <c r="G12" s="843"/>
      <c r="H12" s="843"/>
      <c r="I12" s="843"/>
    </row>
    <row r="13" spans="1:9" ht="18">
      <c r="A13" s="843"/>
      <c r="B13" s="843" t="s">
        <v>206</v>
      </c>
      <c r="C13" s="843"/>
      <c r="D13" s="843"/>
      <c r="E13" s="843"/>
      <c r="F13" s="843"/>
      <c r="G13" s="843"/>
      <c r="H13" s="843"/>
      <c r="I13" s="843"/>
    </row>
    <row r="14" spans="1:9" ht="18">
      <c r="A14" s="843"/>
      <c r="B14" s="843"/>
      <c r="C14" s="843"/>
      <c r="D14" s="843"/>
      <c r="E14" s="843"/>
      <c r="F14" s="843"/>
      <c r="G14" s="843"/>
      <c r="H14" s="843"/>
      <c r="I14" s="843"/>
    </row>
    <row r="15" spans="1:9" ht="18">
      <c r="A15" s="843"/>
      <c r="B15" s="843" t="s">
        <v>207</v>
      </c>
      <c r="C15" s="843"/>
      <c r="D15" s="843"/>
      <c r="E15" s="843"/>
      <c r="F15" s="843"/>
      <c r="G15" s="843"/>
      <c r="H15" s="843"/>
      <c r="I15" s="843"/>
    </row>
    <row r="16" spans="1:9" ht="18">
      <c r="A16" s="843"/>
      <c r="B16" s="843" t="s">
        <v>208</v>
      </c>
      <c r="C16" s="843"/>
      <c r="D16" s="843"/>
      <c r="E16" s="843"/>
      <c r="F16" s="843"/>
      <c r="G16" s="843"/>
      <c r="H16" s="843"/>
      <c r="I16" s="843"/>
    </row>
    <row r="17" spans="1:9" ht="18">
      <c r="A17" s="843"/>
      <c r="B17" s="843"/>
      <c r="C17" s="843"/>
      <c r="D17" s="843"/>
      <c r="E17" s="843"/>
      <c r="F17" s="843"/>
      <c r="G17" s="843"/>
      <c r="H17" s="843"/>
      <c r="I17" s="843"/>
    </row>
    <row r="18" spans="1:9" ht="18">
      <c r="A18" s="843"/>
      <c r="B18" s="843" t="s">
        <v>209</v>
      </c>
      <c r="C18" s="843"/>
      <c r="D18" s="843"/>
      <c r="E18" s="843"/>
      <c r="F18" s="843"/>
      <c r="G18" s="843"/>
      <c r="H18" s="843"/>
      <c r="I18" s="843"/>
    </row>
    <row r="19" spans="1:9" ht="18">
      <c r="A19" s="843"/>
      <c r="B19" s="843" t="s">
        <v>358</v>
      </c>
      <c r="C19" s="843"/>
      <c r="D19" s="843"/>
      <c r="E19" s="843"/>
      <c r="F19" s="843"/>
      <c r="G19" s="843"/>
      <c r="H19" s="843"/>
      <c r="I19" s="843"/>
    </row>
    <row r="20" spans="1:9" ht="18">
      <c r="A20" s="843"/>
      <c r="B20" s="843"/>
      <c r="C20" s="843"/>
      <c r="D20" s="843"/>
      <c r="E20" s="843"/>
      <c r="F20" s="843"/>
      <c r="G20" s="843"/>
      <c r="H20" s="843"/>
      <c r="I20" s="843"/>
    </row>
    <row r="21" spans="1:9" ht="23.25" customHeight="1">
      <c r="A21" s="1017" t="s">
        <v>392</v>
      </c>
      <c r="B21" s="1017"/>
      <c r="C21" s="1017"/>
      <c r="D21" s="1017"/>
      <c r="E21" s="1017"/>
      <c r="F21" s="1017"/>
      <c r="G21" s="1017"/>
      <c r="H21" s="1017"/>
      <c r="I21" s="1017"/>
    </row>
    <row r="22" spans="1:9" ht="18" customHeight="1">
      <c r="A22" s="768"/>
      <c r="B22" s="841"/>
      <c r="C22" s="842"/>
      <c r="D22" s="842"/>
      <c r="E22" s="842"/>
      <c r="F22" s="842"/>
      <c r="G22" s="842"/>
      <c r="H22" s="842"/>
      <c r="I22" s="768"/>
    </row>
    <row r="23" spans="1:9" ht="18">
      <c r="A23" s="768"/>
      <c r="B23" s="851" t="s">
        <v>592</v>
      </c>
      <c r="C23" s="842"/>
      <c r="D23" s="842"/>
      <c r="E23" s="842"/>
      <c r="F23" s="842"/>
      <c r="G23" s="842"/>
      <c r="H23" s="842"/>
      <c r="I23" s="768"/>
    </row>
    <row r="24" spans="1:9" ht="18">
      <c r="A24" s="768"/>
      <c r="B24" s="851" t="s">
        <v>593</v>
      </c>
      <c r="C24" s="842"/>
      <c r="D24" s="842"/>
      <c r="E24" s="842"/>
      <c r="F24" s="842"/>
      <c r="G24" s="842"/>
      <c r="H24" s="842"/>
      <c r="I24" s="768"/>
    </row>
    <row r="25" spans="1:9" ht="18">
      <c r="A25" s="768"/>
      <c r="B25" s="842"/>
      <c r="C25" s="842"/>
      <c r="D25" s="842"/>
      <c r="E25" s="842"/>
      <c r="F25" s="842"/>
      <c r="G25" s="842"/>
      <c r="H25" s="842"/>
      <c r="I25" s="768"/>
    </row>
    <row r="26" spans="1:9" ht="18">
      <c r="A26" s="768"/>
      <c r="B26" s="851" t="s">
        <v>590</v>
      </c>
      <c r="C26" s="842"/>
      <c r="D26" s="842"/>
      <c r="E26" s="842"/>
      <c r="F26" s="842"/>
      <c r="G26" s="842"/>
      <c r="H26" s="842"/>
      <c r="I26" s="768"/>
    </row>
    <row r="27" spans="1:9" ht="18">
      <c r="A27" s="768"/>
      <c r="B27" s="851" t="s">
        <v>591</v>
      </c>
      <c r="C27" s="842"/>
      <c r="D27" s="842"/>
      <c r="E27" s="842"/>
      <c r="F27" s="842"/>
      <c r="G27" s="842"/>
      <c r="H27" s="842"/>
      <c r="I27" s="768"/>
    </row>
    <row r="28" spans="1:9" ht="18">
      <c r="A28" s="768"/>
      <c r="B28" s="851"/>
      <c r="C28" s="768"/>
      <c r="D28" s="768"/>
      <c r="E28" s="768"/>
      <c r="F28" s="768"/>
      <c r="G28" s="768"/>
      <c r="H28" s="768"/>
      <c r="I28" s="768"/>
    </row>
    <row r="29" spans="1:9" ht="18">
      <c r="A29" s="768"/>
      <c r="B29" s="768"/>
      <c r="C29" s="768"/>
      <c r="D29" s="768"/>
      <c r="E29" s="768"/>
      <c r="F29" s="768"/>
      <c r="G29" s="768"/>
      <c r="H29" s="768"/>
      <c r="I29" s="768"/>
    </row>
    <row r="30" spans="1:9" ht="18">
      <c r="A30" s="768"/>
      <c r="B30" s="768"/>
      <c r="C30" s="768"/>
      <c r="D30" s="1018" t="s">
        <v>573</v>
      </c>
      <c r="E30" s="1019"/>
      <c r="F30" s="1019"/>
      <c r="G30" s="768"/>
      <c r="H30" s="768"/>
      <c r="I30" s="768"/>
    </row>
    <row r="31" spans="1:9" ht="18">
      <c r="A31" s="852"/>
      <c r="B31" s="768"/>
      <c r="C31" s="768"/>
      <c r="D31" s="853"/>
      <c r="E31" s="768"/>
      <c r="F31" s="768"/>
      <c r="G31" s="768"/>
      <c r="H31" s="768"/>
      <c r="I31" s="768"/>
    </row>
    <row r="32" spans="1:9" ht="18" thickBot="1">
      <c r="A32" s="852"/>
      <c r="B32" s="768"/>
      <c r="C32" s="768"/>
      <c r="D32" s="768"/>
      <c r="E32" s="768"/>
      <c r="F32" s="768"/>
      <c r="G32" s="768"/>
      <c r="H32" s="768"/>
      <c r="I32" s="768"/>
    </row>
    <row r="33" spans="1:9" ht="18" thickTop="1">
      <c r="A33" s="852"/>
      <c r="B33" s="854"/>
      <c r="C33" s="854"/>
      <c r="D33" s="855"/>
      <c r="E33" s="856"/>
      <c r="F33" s="857"/>
      <c r="G33" s="858" t="s">
        <v>393</v>
      </c>
      <c r="H33" s="768"/>
      <c r="I33" s="768"/>
    </row>
    <row r="34" spans="1:9" ht="18" thickBot="1">
      <c r="A34" s="768"/>
      <c r="B34" s="859" t="s">
        <v>25</v>
      </c>
      <c r="C34" s="1020" t="s">
        <v>2</v>
      </c>
      <c r="D34" s="1021"/>
      <c r="E34" s="860" t="s">
        <v>245</v>
      </c>
      <c r="F34" s="861" t="s">
        <v>394</v>
      </c>
      <c r="G34" s="862" t="s">
        <v>395</v>
      </c>
      <c r="H34" s="768"/>
      <c r="I34" s="768"/>
    </row>
    <row r="35" spans="1:9" ht="18">
      <c r="A35" s="768"/>
      <c r="B35" s="863"/>
      <c r="C35" s="863"/>
      <c r="D35" s="864"/>
      <c r="E35" s="865"/>
      <c r="F35" s="866"/>
      <c r="G35" s="864"/>
      <c r="H35" s="768"/>
      <c r="I35" s="768"/>
    </row>
    <row r="36" spans="1:9" ht="18" thickBot="1">
      <c r="A36" s="768"/>
      <c r="B36" s="867"/>
      <c r="C36" s="867"/>
      <c r="D36" s="868"/>
      <c r="E36" s="869">
        <f>SUM(E38:E43)</f>
        <v>0</v>
      </c>
      <c r="F36" s="870">
        <f>SUM(F38:F43)</f>
        <v>0</v>
      </c>
      <c r="G36" s="871">
        <f>F36+E36</f>
        <v>0</v>
      </c>
      <c r="H36" s="768"/>
      <c r="I36" s="768"/>
    </row>
    <row r="37" spans="1:9" ht="18">
      <c r="A37" s="768"/>
      <c r="B37" s="867"/>
      <c r="C37" s="867"/>
      <c r="D37" s="768"/>
      <c r="E37" s="872"/>
      <c r="F37" s="873"/>
      <c r="G37" s="874"/>
      <c r="H37" s="768"/>
      <c r="I37" s="768"/>
    </row>
    <row r="38" spans="1:9" ht="18">
      <c r="A38" s="768"/>
      <c r="B38" s="875" t="s">
        <v>396</v>
      </c>
      <c r="C38" s="875" t="s">
        <v>384</v>
      </c>
      <c r="D38" s="876"/>
      <c r="E38" s="877">
        <f>'budget4542.a'!D37</f>
        <v>0</v>
      </c>
      <c r="F38" s="878">
        <f>'budget4542.a'!J37</f>
        <v>0</v>
      </c>
      <c r="G38" s="879">
        <f aca="true" t="shared" si="0" ref="G38:G43">F38+E38</f>
        <v>0</v>
      </c>
      <c r="H38" s="768"/>
      <c r="I38" s="768"/>
    </row>
    <row r="39" spans="1:9" ht="18">
      <c r="A39" s="768"/>
      <c r="B39" s="880" t="s">
        <v>397</v>
      </c>
      <c r="C39" s="880" t="s">
        <v>385</v>
      </c>
      <c r="D39" s="881"/>
      <c r="E39" s="877">
        <f>'budget4542.a'!D45</f>
        <v>0</v>
      </c>
      <c r="F39" s="878">
        <f>'budget4542.a'!J45</f>
        <v>0</v>
      </c>
      <c r="G39" s="879">
        <f t="shared" si="0"/>
        <v>0</v>
      </c>
      <c r="H39" s="768"/>
      <c r="I39" s="768"/>
    </row>
    <row r="40" spans="1:9" ht="18">
      <c r="A40" s="768"/>
      <c r="B40" s="880" t="s">
        <v>398</v>
      </c>
      <c r="C40" s="880" t="s">
        <v>386</v>
      </c>
      <c r="D40" s="881"/>
      <c r="E40" s="877">
        <f>'budget4542.a'!D46</f>
        <v>0</v>
      </c>
      <c r="F40" s="878">
        <f>'budget4542.a'!J46</f>
        <v>0</v>
      </c>
      <c r="G40" s="879">
        <f t="shared" si="0"/>
        <v>0</v>
      </c>
      <c r="H40" s="768"/>
      <c r="I40" s="768"/>
    </row>
    <row r="41" spans="1:9" ht="18">
      <c r="A41" s="768"/>
      <c r="B41" s="880" t="s">
        <v>399</v>
      </c>
      <c r="C41" s="880" t="s">
        <v>387</v>
      </c>
      <c r="D41" s="881"/>
      <c r="E41" s="877">
        <f>'budget4542.a'!D47</f>
        <v>0</v>
      </c>
      <c r="F41" s="878">
        <f>'budget4542.a'!J47</f>
        <v>0</v>
      </c>
      <c r="G41" s="879">
        <f t="shared" si="0"/>
        <v>0</v>
      </c>
      <c r="H41" s="768"/>
      <c r="I41" s="768"/>
    </row>
    <row r="42" spans="1:9" ht="18">
      <c r="A42" s="768"/>
      <c r="B42" s="875" t="s">
        <v>400</v>
      </c>
      <c r="C42" s="875" t="s">
        <v>388</v>
      </c>
      <c r="D42" s="876"/>
      <c r="E42" s="877">
        <f>'budget4542.a'!D49</f>
        <v>0</v>
      </c>
      <c r="F42" s="878">
        <f>'budget4542.a'!J49</f>
        <v>0</v>
      </c>
      <c r="G42" s="879">
        <f t="shared" si="0"/>
        <v>0</v>
      </c>
      <c r="H42" s="768"/>
      <c r="I42" s="768"/>
    </row>
    <row r="43" spans="1:9" ht="18">
      <c r="A43" s="768"/>
      <c r="B43" s="880" t="s">
        <v>401</v>
      </c>
      <c r="C43" s="880" t="s">
        <v>589</v>
      </c>
      <c r="D43" s="882"/>
      <c r="E43" s="883">
        <f>'budget4542.a'!D52</f>
        <v>0</v>
      </c>
      <c r="F43" s="884">
        <f>'budget4542.a'!J52</f>
        <v>0</v>
      </c>
      <c r="G43" s="879">
        <f t="shared" si="0"/>
        <v>0</v>
      </c>
      <c r="H43" s="768"/>
      <c r="I43" s="768"/>
    </row>
    <row r="44" spans="1:9" ht="18" thickBot="1">
      <c r="A44" s="768"/>
      <c r="B44" s="867"/>
      <c r="C44" s="779"/>
      <c r="D44" s="768"/>
      <c r="E44" s="872"/>
      <c r="F44" s="885"/>
      <c r="G44" s="874"/>
      <c r="H44" s="768"/>
      <c r="I44" s="768"/>
    </row>
    <row r="45" spans="1:9" s="824" customFormat="1" ht="24" customHeight="1">
      <c r="A45" s="833"/>
      <c r="B45" s="886" t="s">
        <v>218</v>
      </c>
      <c r="C45" s="887"/>
      <c r="D45" s="887"/>
      <c r="E45" s="912">
        <v>0.15</v>
      </c>
      <c r="F45" s="913">
        <v>0.15</v>
      </c>
      <c r="G45" s="914">
        <v>0.15</v>
      </c>
      <c r="H45" s="888"/>
      <c r="I45" s="833"/>
    </row>
    <row r="46" spans="1:9" ht="19.5" customHeight="1" thickBot="1">
      <c r="A46" s="843"/>
      <c r="B46" s="889" t="s">
        <v>246</v>
      </c>
      <c r="C46" s="890"/>
      <c r="D46" s="891"/>
      <c r="E46" s="892">
        <f>ROUND(+E36*E45,0)</f>
        <v>0</v>
      </c>
      <c r="F46" s="893">
        <f>ROUND(+F36*F45,0)</f>
        <v>0</v>
      </c>
      <c r="G46" s="894">
        <f>ROUND(+G36*G45,0)</f>
        <v>0</v>
      </c>
      <c r="H46" s="843"/>
      <c r="I46" s="843"/>
    </row>
    <row r="47" spans="1:9" ht="18" thickTop="1">
      <c r="A47" s="843"/>
      <c r="B47" s="843"/>
      <c r="C47" s="843"/>
      <c r="D47" s="843"/>
      <c r="E47" s="895"/>
      <c r="F47" s="895"/>
      <c r="G47" s="895"/>
      <c r="H47" s="843"/>
      <c r="I47" s="843"/>
    </row>
    <row r="48" spans="1:9" ht="18">
      <c r="A48" s="843"/>
      <c r="B48" s="843"/>
      <c r="C48" s="843"/>
      <c r="D48" s="843"/>
      <c r="E48" s="843"/>
      <c r="F48" s="843"/>
      <c r="G48" s="843"/>
      <c r="H48" s="843"/>
      <c r="I48" s="843"/>
    </row>
    <row r="49" spans="1:9" ht="18">
      <c r="A49" s="843"/>
      <c r="B49" s="896" t="s">
        <v>571</v>
      </c>
      <c r="C49" s="897"/>
      <c r="D49" s="897"/>
      <c r="E49" s="897"/>
      <c r="F49" s="897"/>
      <c r="G49" s="897"/>
      <c r="H49" s="897"/>
      <c r="I49" s="898"/>
    </row>
    <row r="50" spans="1:9" ht="18">
      <c r="A50" s="843"/>
      <c r="B50" s="896" t="s">
        <v>402</v>
      </c>
      <c r="C50" s="897"/>
      <c r="D50" s="897"/>
      <c r="E50" s="897"/>
      <c r="F50" s="897"/>
      <c r="G50" s="899"/>
      <c r="H50" s="897"/>
      <c r="I50" s="898"/>
    </row>
    <row r="51" spans="1:9" ht="18">
      <c r="A51" s="843"/>
      <c r="B51" s="843"/>
      <c r="C51" s="843"/>
      <c r="D51" s="843"/>
      <c r="E51" s="843"/>
      <c r="F51" s="843"/>
      <c r="G51" s="843"/>
      <c r="H51" s="843"/>
      <c r="I51" s="843"/>
    </row>
    <row r="52" spans="1:9" ht="18">
      <c r="A52" s="843"/>
      <c r="B52" s="843"/>
      <c r="C52" s="843"/>
      <c r="D52" s="843"/>
      <c r="E52" s="843"/>
      <c r="F52" s="843"/>
      <c r="G52" s="843"/>
      <c r="H52" s="843"/>
      <c r="I52" s="843"/>
    </row>
    <row r="53" spans="1:9" ht="18">
      <c r="A53" s="843"/>
      <c r="B53" s="844" t="s">
        <v>403</v>
      </c>
      <c r="C53" s="844"/>
      <c r="D53" s="900">
        <f>'budget4542.a'!D76</f>
        <v>0</v>
      </c>
      <c r="E53" s="901">
        <f>'budget4542.a'!J76</f>
        <v>0</v>
      </c>
      <c r="F53" s="900">
        <f>'budget4542.a'!H76</f>
        <v>0</v>
      </c>
      <c r="G53" s="843"/>
      <c r="H53" s="843"/>
      <c r="I53" s="843"/>
    </row>
    <row r="54" spans="1:9" ht="18">
      <c r="A54" s="843"/>
      <c r="B54" s="844"/>
      <c r="C54" s="844"/>
      <c r="D54" s="900"/>
      <c r="E54" s="900"/>
      <c r="F54" s="900"/>
      <c r="G54" s="843"/>
      <c r="H54" s="843"/>
      <c r="I54" s="843"/>
    </row>
    <row r="55" spans="1:9" ht="18">
      <c r="A55" s="843"/>
      <c r="B55" s="844" t="s">
        <v>404</v>
      </c>
      <c r="C55" s="844"/>
      <c r="D55" s="900">
        <f>D53-E46</f>
        <v>0</v>
      </c>
      <c r="E55" s="900">
        <f>E53-F46</f>
        <v>0</v>
      </c>
      <c r="F55" s="900">
        <f>F53-G46</f>
        <v>0</v>
      </c>
      <c r="G55" s="843"/>
      <c r="H55" s="843"/>
      <c r="I55" s="843"/>
    </row>
    <row r="56" spans="1:9" ht="18">
      <c r="A56" s="843"/>
      <c r="B56" s="843"/>
      <c r="C56" s="843"/>
      <c r="D56" s="843"/>
      <c r="E56" s="843"/>
      <c r="F56" s="843"/>
      <c r="G56" s="843"/>
      <c r="H56" s="843"/>
      <c r="I56" s="843"/>
    </row>
    <row r="57" spans="1:9" ht="18">
      <c r="A57" s="843"/>
      <c r="B57" s="843"/>
      <c r="C57" s="843"/>
      <c r="D57" s="843"/>
      <c r="E57" s="843"/>
      <c r="F57" s="843"/>
      <c r="G57" s="843"/>
      <c r="H57" s="843"/>
      <c r="I57" s="843"/>
    </row>
    <row r="58" spans="1:9" ht="18" thickBot="1">
      <c r="A58" s="902"/>
      <c r="B58" s="902"/>
      <c r="C58" s="902"/>
      <c r="D58" s="902"/>
      <c r="E58" s="902"/>
      <c r="F58" s="902"/>
      <c r="G58" s="902"/>
      <c r="H58" s="902"/>
      <c r="I58" s="902"/>
    </row>
    <row r="59" spans="1:9" ht="18" thickTop="1">
      <c r="A59" s="843"/>
      <c r="B59" s="843"/>
      <c r="C59" s="843"/>
      <c r="D59" s="843"/>
      <c r="E59" s="843"/>
      <c r="F59" s="843"/>
      <c r="G59" s="843"/>
      <c r="H59" s="843"/>
      <c r="I59" s="843"/>
    </row>
    <row r="60" spans="1:9" ht="18">
      <c r="A60" s="843"/>
      <c r="B60" s="843"/>
      <c r="C60" s="843"/>
      <c r="D60" s="1016" t="s">
        <v>210</v>
      </c>
      <c r="E60" s="1016"/>
      <c r="F60" s="1016"/>
      <c r="G60" s="843"/>
      <c r="H60" s="843"/>
      <c r="I60" s="843"/>
    </row>
    <row r="61" spans="1:9" ht="18">
      <c r="A61" s="843"/>
      <c r="B61" s="843"/>
      <c r="C61" s="843"/>
      <c r="D61" s="1016" t="s">
        <v>359</v>
      </c>
      <c r="E61" s="1016"/>
      <c r="F61" s="1016"/>
      <c r="G61" s="843"/>
      <c r="H61" s="843"/>
      <c r="I61" s="843"/>
    </row>
    <row r="62" spans="1:9" ht="18">
      <c r="A62" s="843"/>
      <c r="B62" s="843"/>
      <c r="C62" s="843"/>
      <c r="D62" s="1016" t="s">
        <v>353</v>
      </c>
      <c r="E62" s="1016"/>
      <c r="F62" s="1016"/>
      <c r="G62" s="843"/>
      <c r="H62" s="843"/>
      <c r="I62" s="843"/>
    </row>
    <row r="63" spans="1:9" ht="18">
      <c r="A63" s="843"/>
      <c r="B63" s="843"/>
      <c r="C63" s="843"/>
      <c r="D63" s="843"/>
      <c r="E63" s="843"/>
      <c r="F63" s="843"/>
      <c r="G63" s="843"/>
      <c r="H63" s="843"/>
      <c r="I63" s="843"/>
    </row>
    <row r="64" spans="1:9" ht="18">
      <c r="A64" s="843"/>
      <c r="B64" s="843"/>
      <c r="C64" s="843"/>
      <c r="D64" s="903" t="s">
        <v>405</v>
      </c>
      <c r="E64" s="903"/>
      <c r="F64" s="903"/>
      <c r="G64" s="843"/>
      <c r="H64" s="843"/>
      <c r="I64" s="843"/>
    </row>
    <row r="65" spans="1:9" ht="18">
      <c r="A65" s="843"/>
      <c r="B65" s="843"/>
      <c r="C65" s="843"/>
      <c r="D65" s="904"/>
      <c r="E65" s="904"/>
      <c r="F65" s="843"/>
      <c r="G65" s="843"/>
      <c r="H65" s="843"/>
      <c r="I65" s="843"/>
    </row>
    <row r="66" spans="1:9" ht="18">
      <c r="A66" s="843"/>
      <c r="B66" s="843"/>
      <c r="C66" s="843"/>
      <c r="D66" s="904"/>
      <c r="E66" s="904"/>
      <c r="F66" s="843"/>
      <c r="G66" s="843"/>
      <c r="H66" s="843"/>
      <c r="I66" s="843"/>
    </row>
    <row r="67" spans="1:9" ht="18">
      <c r="A67" s="843"/>
      <c r="B67" s="896" t="s">
        <v>567</v>
      </c>
      <c r="C67" s="897"/>
      <c r="D67" s="905"/>
      <c r="E67" s="905"/>
      <c r="F67" s="897"/>
      <c r="G67" s="897"/>
      <c r="H67" s="897"/>
      <c r="I67" s="897"/>
    </row>
    <row r="68" spans="1:9" ht="18">
      <c r="A68" s="843"/>
      <c r="B68" s="896" t="s">
        <v>406</v>
      </c>
      <c r="C68" s="897"/>
      <c r="D68" s="905"/>
      <c r="E68" s="897"/>
      <c r="F68" s="905"/>
      <c r="G68" s="897"/>
      <c r="H68" s="897"/>
      <c r="I68" s="897"/>
    </row>
    <row r="69" spans="1:9" ht="18">
      <c r="A69" s="843"/>
      <c r="B69" s="843"/>
      <c r="C69" s="843"/>
      <c r="D69" s="904"/>
      <c r="E69" s="906"/>
      <c r="F69" s="904"/>
      <c r="G69" s="843"/>
      <c r="H69" s="843"/>
      <c r="I69" s="843"/>
    </row>
    <row r="70" spans="1:9" ht="18">
      <c r="A70" s="843"/>
      <c r="B70" s="843"/>
      <c r="C70" s="843"/>
      <c r="D70" s="904"/>
      <c r="E70" s="850"/>
      <c r="F70" s="904" t="s">
        <v>393</v>
      </c>
      <c r="G70" s="843"/>
      <c r="H70" s="843"/>
      <c r="I70" s="843"/>
    </row>
    <row r="71" spans="1:9" ht="18">
      <c r="A71" s="843"/>
      <c r="B71" s="843"/>
      <c r="C71" s="843"/>
      <c r="D71" s="907" t="s">
        <v>245</v>
      </c>
      <c r="E71" s="907" t="s">
        <v>394</v>
      </c>
      <c r="F71" s="907" t="s">
        <v>395</v>
      </c>
      <c r="G71" s="906"/>
      <c r="H71" s="843"/>
      <c r="I71" s="843"/>
    </row>
    <row r="72" spans="1:9" ht="18">
      <c r="A72" s="843"/>
      <c r="B72" s="843"/>
      <c r="C72" s="843"/>
      <c r="D72" s="908"/>
      <c r="E72" s="908"/>
      <c r="F72" s="909">
        <f>E72+D72</f>
        <v>0</v>
      </c>
      <c r="G72" s="906"/>
      <c r="H72" s="843"/>
      <c r="I72" s="843"/>
    </row>
    <row r="73" spans="1:9" ht="18">
      <c r="A73" s="843"/>
      <c r="B73" s="850"/>
      <c r="C73" s="843"/>
      <c r="D73" s="906"/>
      <c r="E73" s="906"/>
      <c r="F73" s="910"/>
      <c r="G73" s="906"/>
      <c r="H73" s="843"/>
      <c r="I73" s="843"/>
    </row>
    <row r="74" spans="1:9" ht="18">
      <c r="A74" s="843"/>
      <c r="B74" s="843"/>
      <c r="C74" s="843"/>
      <c r="D74" s="906"/>
      <c r="E74" s="906"/>
      <c r="F74" s="906"/>
      <c r="G74" s="906"/>
      <c r="H74" s="843"/>
      <c r="I74" s="843"/>
    </row>
    <row r="75" spans="1:9" ht="18">
      <c r="A75" s="843"/>
      <c r="B75" s="844" t="s">
        <v>407</v>
      </c>
      <c r="C75" s="844"/>
      <c r="D75" s="900"/>
      <c r="E75" s="906"/>
      <c r="F75" s="906"/>
      <c r="G75" s="906"/>
      <c r="H75" s="843"/>
      <c r="I75" s="843"/>
    </row>
    <row r="76" spans="1:9" ht="18">
      <c r="A76" s="843"/>
      <c r="B76" s="843"/>
      <c r="C76" s="843"/>
      <c r="D76" s="906"/>
      <c r="E76" s="906"/>
      <c r="F76" s="906"/>
      <c r="G76" s="906"/>
      <c r="H76" s="843"/>
      <c r="I76" s="843"/>
    </row>
    <row r="77" spans="1:9" ht="18">
      <c r="A77" s="843"/>
      <c r="B77" s="843"/>
      <c r="C77" s="843"/>
      <c r="D77" s="906"/>
      <c r="E77" s="906"/>
      <c r="F77" s="906"/>
      <c r="G77" s="906"/>
      <c r="H77" s="843"/>
      <c r="I77" s="843"/>
    </row>
    <row r="78" spans="1:9" ht="18">
      <c r="A78" s="843"/>
      <c r="B78" s="843"/>
      <c r="C78" s="843"/>
      <c r="D78" s="906"/>
      <c r="E78" s="906"/>
      <c r="F78" s="906"/>
      <c r="G78" s="906"/>
      <c r="H78" s="843"/>
      <c r="I78" s="843"/>
    </row>
    <row r="79" spans="1:9" ht="18">
      <c r="A79" s="843"/>
      <c r="B79" s="843"/>
      <c r="C79" s="843"/>
      <c r="D79" s="906"/>
      <c r="E79" s="906"/>
      <c r="F79" s="906"/>
      <c r="G79" s="906"/>
      <c r="H79" s="843"/>
      <c r="I79" s="843"/>
    </row>
    <row r="80" spans="1:9" ht="18">
      <c r="A80" s="843"/>
      <c r="B80" s="844" t="s">
        <v>403</v>
      </c>
      <c r="C80" s="844"/>
      <c r="D80" s="900">
        <f>'budget4542.a'!D76</f>
        <v>0</v>
      </c>
      <c r="E80" s="901">
        <f>'budget4542.a'!J76</f>
        <v>0</v>
      </c>
      <c r="F80" s="900">
        <f>'budget4542.a'!H76</f>
        <v>0</v>
      </c>
      <c r="G80" s="906"/>
      <c r="H80" s="843"/>
      <c r="I80" s="843"/>
    </row>
    <row r="81" spans="1:9" ht="18">
      <c r="A81" s="843"/>
      <c r="B81" s="844"/>
      <c r="C81" s="844"/>
      <c r="D81" s="900"/>
      <c r="E81" s="900"/>
      <c r="F81" s="900"/>
      <c r="G81" s="906"/>
      <c r="H81" s="843"/>
      <c r="I81" s="843"/>
    </row>
    <row r="82" spans="1:9" ht="18">
      <c r="A82" s="843"/>
      <c r="B82" s="844" t="s">
        <v>404</v>
      </c>
      <c r="C82" s="844"/>
      <c r="D82" s="900">
        <f>D80-D72</f>
        <v>0</v>
      </c>
      <c r="E82" s="900">
        <f>E80-E72</f>
        <v>0</v>
      </c>
      <c r="F82" s="900">
        <f>F80-F72</f>
        <v>0</v>
      </c>
      <c r="G82" s="906"/>
      <c r="H82" s="843"/>
      <c r="I82" s="843"/>
    </row>
    <row r="83" spans="1:9" ht="18">
      <c r="A83" s="843"/>
      <c r="B83" s="844"/>
      <c r="C83" s="844"/>
      <c r="D83" s="900"/>
      <c r="E83" s="900"/>
      <c r="F83" s="900"/>
      <c r="G83" s="906"/>
      <c r="H83" s="843"/>
      <c r="I83" s="843"/>
    </row>
    <row r="84" spans="1:9" ht="18">
      <c r="A84" s="911" t="s">
        <v>561</v>
      </c>
      <c r="B84" s="844"/>
      <c r="C84" s="844"/>
      <c r="D84" s="900"/>
      <c r="E84" s="900"/>
      <c r="F84" s="900"/>
      <c r="G84" s="906"/>
      <c r="H84" s="843"/>
      <c r="I84" s="843"/>
    </row>
    <row r="85" spans="1:9" ht="18">
      <c r="A85" s="850"/>
      <c r="B85" s="850"/>
      <c r="C85" s="850"/>
      <c r="D85" s="850"/>
      <c r="E85" s="850"/>
      <c r="F85" s="850"/>
      <c r="G85" s="850"/>
      <c r="H85" s="850"/>
      <c r="I85" s="850"/>
    </row>
    <row r="86" spans="1:9" ht="18">
      <c r="A86" s="850"/>
      <c r="B86" s="850"/>
      <c r="C86" s="850"/>
      <c r="D86" s="850"/>
      <c r="E86" s="850"/>
      <c r="F86" s="850"/>
      <c r="G86" s="850"/>
      <c r="H86" s="850"/>
      <c r="I86" s="850"/>
    </row>
    <row r="87" spans="1:9" ht="18">
      <c r="A87" s="850"/>
      <c r="B87" s="850"/>
      <c r="C87" s="850"/>
      <c r="D87" s="850"/>
      <c r="E87" s="850"/>
      <c r="F87" s="850"/>
      <c r="G87" s="850"/>
      <c r="H87" s="850"/>
      <c r="I87" s="850"/>
    </row>
    <row r="88" spans="1:9" ht="18">
      <c r="A88" s="850"/>
      <c r="B88" s="850"/>
      <c r="C88" s="850"/>
      <c r="D88" s="850"/>
      <c r="E88" s="850"/>
      <c r="F88" s="850"/>
      <c r="G88" s="850"/>
      <c r="H88" s="850"/>
      <c r="I88" s="850"/>
    </row>
  </sheetData>
  <sheetProtection sheet="1" objects="1" scenarios="1" selectLockedCells="1"/>
  <mergeCells count="13">
    <mergeCell ref="D8:E8"/>
    <mergeCell ref="A1:I1"/>
    <mergeCell ref="A2:I2"/>
    <mergeCell ref="A3:I3"/>
    <mergeCell ref="D5:E5"/>
    <mergeCell ref="D6:E6"/>
    <mergeCell ref="D7:E7"/>
    <mergeCell ref="D60:F60"/>
    <mergeCell ref="D61:F61"/>
    <mergeCell ref="D62:F62"/>
    <mergeCell ref="A21:I21"/>
    <mergeCell ref="D30:F30"/>
    <mergeCell ref="C34:D34"/>
  </mergeCells>
  <printOptions/>
  <pageMargins left="1.05" right="0.75" top="0.75" bottom="0.56" header="0.5" footer="0.5"/>
  <pageSetup fitToHeight="1" fitToWidth="1" horizontalDpi="600" verticalDpi="600" orientation="portrait" scale="52" r:id="rId1"/>
</worksheet>
</file>

<file path=xl/worksheets/sheet14.xml><?xml version="1.0" encoding="utf-8"?>
<worksheet xmlns="http://schemas.openxmlformats.org/spreadsheetml/2006/main" xmlns:r="http://schemas.openxmlformats.org/officeDocument/2006/relationships">
  <sheetPr>
    <pageSetUpPr fitToPage="1"/>
  </sheetPr>
  <dimension ref="A1:H105"/>
  <sheetViews>
    <sheetView zoomScale="50" zoomScaleNormal="50" zoomScalePageLayoutView="0" workbookViewId="0" topLeftCell="A1">
      <selection activeCell="N30" sqref="N30"/>
    </sheetView>
  </sheetViews>
  <sheetFormatPr defaultColWidth="8.88671875" defaultRowHeight="15"/>
  <cols>
    <col min="1" max="1" width="8.88671875" style="106" customWidth="1"/>
    <col min="2" max="2" width="8.88671875" style="107" customWidth="1"/>
    <col min="3" max="3" width="16.3359375" style="108" customWidth="1"/>
    <col min="4" max="5" width="8.88671875" style="109" customWidth="1"/>
    <col min="6" max="6" width="19.88671875" style="108" customWidth="1"/>
    <col min="7" max="7" width="14.4453125" style="109" customWidth="1"/>
    <col min="8" max="8" width="1.77734375" style="107" customWidth="1"/>
    <col min="9" max="16384" width="8.88671875" style="109" customWidth="1"/>
  </cols>
  <sheetData>
    <row r="1" spans="1:8" ht="15">
      <c r="A1" s="106" t="s">
        <v>298</v>
      </c>
      <c r="D1" s="150">
        <f>'budget4542.a'!$D18</f>
        <v>0</v>
      </c>
      <c r="H1" s="107" t="s">
        <v>299</v>
      </c>
    </row>
    <row r="2" spans="1:8" ht="15">
      <c r="A2" s="107">
        <f>IF(E2&gt;0,21,20)</f>
        <v>20</v>
      </c>
      <c r="C2" s="106" t="s">
        <v>300</v>
      </c>
      <c r="D2" s="106">
        <f>'budget4542.a'!$B24</f>
        <v>0</v>
      </c>
      <c r="E2" s="112">
        <f>SUM(G6:GF105)</f>
        <v>0</v>
      </c>
      <c r="F2" s="108">
        <f>SUM(F6:F105)</f>
        <v>0</v>
      </c>
      <c r="G2" s="108">
        <f>SUM(C6:C105)</f>
        <v>0</v>
      </c>
      <c r="H2" s="107" t="s">
        <v>325</v>
      </c>
    </row>
    <row r="3" spans="1:8" ht="15">
      <c r="A3" s="107">
        <f>'budget4542.a'!$D14</f>
        <v>0</v>
      </c>
      <c r="C3" s="106" t="s">
        <v>301</v>
      </c>
      <c r="F3" s="111">
        <f>'budget4542.a'!$P14</f>
        <v>0</v>
      </c>
      <c r="G3" s="111">
        <f>'budget4542.a'!$H14</f>
        <v>0</v>
      </c>
      <c r="H3" s="107" t="s">
        <v>326</v>
      </c>
    </row>
    <row r="4" spans="1:8" ht="15">
      <c r="A4" s="107" t="str">
        <f>'budget4542.a'!$D17</f>
        <v>F538N</v>
      </c>
      <c r="C4" s="110" t="s">
        <v>211</v>
      </c>
      <c r="H4" s="107" t="s">
        <v>299</v>
      </c>
    </row>
    <row r="5" spans="1:8" ht="15">
      <c r="A5" s="106" t="s">
        <v>302</v>
      </c>
      <c r="H5" s="107" t="s">
        <v>299</v>
      </c>
    </row>
    <row r="6" spans="2:8" ht="15">
      <c r="B6" s="106" t="str">
        <f>'budget4542.a'!$B37</f>
        <v>0111</v>
      </c>
      <c r="C6" s="111">
        <f>'budget4542.a'!$H37</f>
        <v>0</v>
      </c>
      <c r="F6" s="111">
        <f>'budget4542.a'!$P37</f>
        <v>0</v>
      </c>
      <c r="G6" s="112">
        <f aca="true" t="shared" si="0" ref="G6:G69">ABS(F6)</f>
        <v>0</v>
      </c>
      <c r="H6" s="107" t="s">
        <v>299</v>
      </c>
    </row>
    <row r="7" spans="2:8" ht="15">
      <c r="B7" s="106" t="str">
        <f>'budget4542.a'!$B38</f>
        <v>0121</v>
      </c>
      <c r="C7" s="111">
        <f>'budget4542.a'!$H38</f>
        <v>0</v>
      </c>
      <c r="F7" s="111">
        <f>'budget4542.a'!$P38</f>
        <v>0</v>
      </c>
      <c r="G7" s="112">
        <f t="shared" si="0"/>
        <v>0</v>
      </c>
      <c r="H7" s="107" t="s">
        <v>299</v>
      </c>
    </row>
    <row r="8" spans="2:8" ht="15">
      <c r="B8" s="106" t="str">
        <f>'budget4542.a'!$B39</f>
        <v>0131</v>
      </c>
      <c r="C8" s="111">
        <f>'budget4542.a'!$H39</f>
        <v>0</v>
      </c>
      <c r="F8" s="111">
        <f>'budget4542.a'!$P39</f>
        <v>0</v>
      </c>
      <c r="G8" s="112">
        <f t="shared" si="0"/>
        <v>0</v>
      </c>
      <c r="H8" s="107" t="s">
        <v>299</v>
      </c>
    </row>
    <row r="9" spans="2:8" ht="15">
      <c r="B9" s="106" t="str">
        <f>'budget4542.a'!$B40</f>
        <v>0139</v>
      </c>
      <c r="C9" s="111">
        <f>'budget4542.a'!$H40</f>
        <v>0</v>
      </c>
      <c r="F9" s="111">
        <f>'budget4542.a'!$P40</f>
        <v>0</v>
      </c>
      <c r="G9" s="112">
        <f t="shared" si="0"/>
        <v>0</v>
      </c>
      <c r="H9" s="107" t="s">
        <v>299</v>
      </c>
    </row>
    <row r="10" spans="2:8" ht="15">
      <c r="B10" s="106" t="str">
        <f>'budget4542.a'!$B41</f>
        <v>0141</v>
      </c>
      <c r="C10" s="111">
        <f>'budget4542.a'!$H41</f>
        <v>0</v>
      </c>
      <c r="F10" s="111">
        <f>'budget4542.a'!$P41</f>
        <v>0</v>
      </c>
      <c r="G10" s="112">
        <f t="shared" si="0"/>
        <v>0</v>
      </c>
      <c r="H10" s="107" t="s">
        <v>299</v>
      </c>
    </row>
    <row r="11" spans="2:8" ht="15">
      <c r="B11" s="106" t="str">
        <f>'budget4542.a'!$B42</f>
        <v>0142</v>
      </c>
      <c r="C11" s="111">
        <f>'budget4542.a'!$H42</f>
        <v>0</v>
      </c>
      <c r="F11" s="111">
        <f>'budget4542.a'!$P42</f>
        <v>0</v>
      </c>
      <c r="G11" s="112">
        <f t="shared" si="0"/>
        <v>0</v>
      </c>
      <c r="H11" s="107" t="s">
        <v>299</v>
      </c>
    </row>
    <row r="12" spans="2:8" ht="15">
      <c r="B12" s="106" t="str">
        <f>'budget4542.a'!$B43</f>
        <v>0161</v>
      </c>
      <c r="C12" s="111">
        <f>'budget4542.a'!$H43</f>
        <v>0</v>
      </c>
      <c r="F12" s="111">
        <f>'budget4542.a'!$P43</f>
        <v>0</v>
      </c>
      <c r="G12" s="112">
        <f t="shared" si="0"/>
        <v>0</v>
      </c>
      <c r="H12" s="107" t="s">
        <v>299</v>
      </c>
    </row>
    <row r="13" spans="2:8" ht="15">
      <c r="B13" s="106" t="str">
        <f>'budget4542.a'!$B44</f>
        <v>0162</v>
      </c>
      <c r="C13" s="111">
        <f>'budget4542.a'!$H44</f>
        <v>0</v>
      </c>
      <c r="F13" s="111">
        <f>'budget4542.a'!$P44</f>
        <v>0</v>
      </c>
      <c r="G13" s="112">
        <f t="shared" si="0"/>
        <v>0</v>
      </c>
      <c r="H13" s="107" t="s">
        <v>299</v>
      </c>
    </row>
    <row r="14" spans="2:8" ht="15">
      <c r="B14" s="106" t="str">
        <f>'budget4542.a'!$B45</f>
        <v>0171</v>
      </c>
      <c r="C14" s="111">
        <f>'budget4542.a'!$H45</f>
        <v>0</v>
      </c>
      <c r="F14" s="111">
        <f>'budget4542.a'!$P45</f>
        <v>0</v>
      </c>
      <c r="G14" s="112">
        <f t="shared" si="0"/>
        <v>0</v>
      </c>
      <c r="H14" s="107" t="s">
        <v>299</v>
      </c>
    </row>
    <row r="15" spans="2:8" ht="15">
      <c r="B15" s="106" t="str">
        <f>'budget4542.a'!$B46</f>
        <v>0181</v>
      </c>
      <c r="C15" s="111">
        <f>'budget4542.a'!$H46</f>
        <v>0</v>
      </c>
      <c r="F15" s="111">
        <f>'budget4542.a'!$P46</f>
        <v>0</v>
      </c>
      <c r="G15" s="112">
        <f t="shared" si="0"/>
        <v>0</v>
      </c>
      <c r="H15" s="107" t="s">
        <v>299</v>
      </c>
    </row>
    <row r="16" spans="2:8" ht="15">
      <c r="B16" s="106" t="str">
        <f>'budget4542.a'!$B47</f>
        <v>0182</v>
      </c>
      <c r="C16" s="111">
        <f>'budget4542.a'!$H47</f>
        <v>0</v>
      </c>
      <c r="F16" s="111">
        <f>'budget4542.a'!$P47</f>
        <v>0</v>
      </c>
      <c r="G16" s="112">
        <f t="shared" si="0"/>
        <v>0</v>
      </c>
      <c r="H16" s="107" t="s">
        <v>299</v>
      </c>
    </row>
    <row r="17" spans="2:8" ht="15">
      <c r="B17" s="106" t="str">
        <f>'budget4542.a'!$B48</f>
        <v>0201</v>
      </c>
      <c r="C17" s="111">
        <f>'budget4542.a'!$H48</f>
        <v>0</v>
      </c>
      <c r="F17" s="111">
        <f>'budget4542.a'!$P48</f>
        <v>0</v>
      </c>
      <c r="G17" s="112">
        <f t="shared" si="0"/>
        <v>0</v>
      </c>
      <c r="H17" s="107" t="s">
        <v>299</v>
      </c>
    </row>
    <row r="18" spans="2:8" ht="15">
      <c r="B18" s="106" t="str">
        <f>'budget4542.a'!$B49</f>
        <v>0280</v>
      </c>
      <c r="C18" s="111">
        <f>'budget4542.a'!$H49</f>
        <v>0</v>
      </c>
      <c r="F18" s="111">
        <f>'budget4542.a'!$P49</f>
        <v>0</v>
      </c>
      <c r="G18" s="112">
        <f t="shared" si="0"/>
        <v>0</v>
      </c>
      <c r="H18" s="107" t="s">
        <v>299</v>
      </c>
    </row>
    <row r="19" spans="2:8" ht="15">
      <c r="B19" s="106" t="str">
        <f>'budget4542.a'!$B50</f>
        <v>0291</v>
      </c>
      <c r="C19" s="111">
        <f>'budget4542.a'!$H50</f>
        <v>0</v>
      </c>
      <c r="F19" s="111">
        <f>'budget4542.a'!$P50</f>
        <v>0</v>
      </c>
      <c r="G19" s="112">
        <f t="shared" si="0"/>
        <v>0</v>
      </c>
      <c r="H19" s="107" t="s">
        <v>299</v>
      </c>
    </row>
    <row r="20" spans="2:8" ht="15">
      <c r="B20" s="106" t="str">
        <f>'budget4542.a'!$B51</f>
        <v>0292</v>
      </c>
      <c r="C20" s="111">
        <f>'budget4542.a'!$H51</f>
        <v>0</v>
      </c>
      <c r="F20" s="111">
        <f>'budget4542.a'!$P51</f>
        <v>0</v>
      </c>
      <c r="G20" s="112">
        <f t="shared" si="0"/>
        <v>0</v>
      </c>
      <c r="H20" s="107" t="s">
        <v>299</v>
      </c>
    </row>
    <row r="21" spans="2:8" ht="15">
      <c r="B21" s="106" t="str">
        <f>'budget4542.a'!$B52</f>
        <v>0299</v>
      </c>
      <c r="C21" s="111">
        <f>'budget4542.a'!$H52</f>
        <v>0</v>
      </c>
      <c r="F21" s="111">
        <f>'budget4542.a'!$P52</f>
        <v>0</v>
      </c>
      <c r="G21" s="112">
        <f t="shared" si="0"/>
        <v>0</v>
      </c>
      <c r="H21" s="107" t="s">
        <v>299</v>
      </c>
    </row>
    <row r="22" spans="2:8" ht="15">
      <c r="B22" s="106" t="str">
        <f>'budget4542.a'!$B53</f>
        <v>0301</v>
      </c>
      <c r="C22" s="111">
        <f>'budget4542.a'!$H53</f>
        <v>0</v>
      </c>
      <c r="F22" s="111">
        <f>'budget4542.a'!$P53</f>
        <v>0</v>
      </c>
      <c r="G22" s="112">
        <f t="shared" si="0"/>
        <v>0</v>
      </c>
      <c r="H22" s="107" t="s">
        <v>299</v>
      </c>
    </row>
    <row r="23" spans="2:8" ht="15">
      <c r="B23" s="106" t="str">
        <f>'budget4542.a'!$B54</f>
        <v>0305</v>
      </c>
      <c r="C23" s="111">
        <f>'budget4542.a'!$H54</f>
        <v>0</v>
      </c>
      <c r="F23" s="111">
        <f>'budget4542.a'!$P54</f>
        <v>0</v>
      </c>
      <c r="G23" s="112">
        <f t="shared" si="0"/>
        <v>0</v>
      </c>
      <c r="H23" s="107" t="s">
        <v>299</v>
      </c>
    </row>
    <row r="24" spans="2:8" ht="15">
      <c r="B24" s="106" t="str">
        <f>'budget4542.a'!$B55</f>
        <v>0405</v>
      </c>
      <c r="C24" s="111">
        <f>'budget4542.a'!$H55</f>
        <v>0</v>
      </c>
      <c r="F24" s="111">
        <f>'budget4542.a'!$P55</f>
        <v>0</v>
      </c>
      <c r="G24" s="112">
        <f t="shared" si="0"/>
        <v>0</v>
      </c>
      <c r="H24" s="107" t="s">
        <v>299</v>
      </c>
    </row>
    <row r="25" spans="2:8" ht="15">
      <c r="B25" s="106" t="str">
        <f>'budget4542.a'!$B56</f>
        <v>0409</v>
      </c>
      <c r="C25" s="111">
        <f>'budget4542.a'!$H56</f>
        <v>0</v>
      </c>
      <c r="F25" s="111">
        <f>'budget4542.a'!$P56</f>
        <v>0</v>
      </c>
      <c r="G25" s="112">
        <f t="shared" si="0"/>
        <v>0</v>
      </c>
      <c r="H25" s="107" t="s">
        <v>299</v>
      </c>
    </row>
    <row r="26" spans="2:8" ht="15">
      <c r="B26" s="106" t="str">
        <f>'budget4542.a'!$B57</f>
        <v>0415</v>
      </c>
      <c r="C26" s="111">
        <f>'budget4542.a'!$H57</f>
        <v>0</v>
      </c>
      <c r="F26" s="111">
        <f>'budget4542.a'!$P57</f>
        <v>0</v>
      </c>
      <c r="G26" s="112">
        <f t="shared" si="0"/>
        <v>0</v>
      </c>
      <c r="H26" s="107" t="s">
        <v>299</v>
      </c>
    </row>
    <row r="27" spans="2:8" ht="15">
      <c r="B27" s="106" t="str">
        <f>'budget4542.a'!$B58</f>
        <v>0420</v>
      </c>
      <c r="C27" s="111">
        <f>'budget4542.a'!$H58</f>
        <v>0</v>
      </c>
      <c r="F27" s="111">
        <f>'budget4542.a'!$P58</f>
        <v>0</v>
      </c>
      <c r="G27" s="112">
        <f t="shared" si="0"/>
        <v>0</v>
      </c>
      <c r="H27" s="107" t="s">
        <v>299</v>
      </c>
    </row>
    <row r="28" spans="2:8" ht="15">
      <c r="B28" s="106" t="str">
        <f>'budget4542.a'!$B59</f>
        <v>0604</v>
      </c>
      <c r="C28" s="111">
        <f>'budget4542.a'!$H59</f>
        <v>0</v>
      </c>
      <c r="F28" s="111">
        <f>'budget4542.a'!$P59</f>
        <v>0</v>
      </c>
      <c r="G28" s="112">
        <f t="shared" si="0"/>
        <v>0</v>
      </c>
      <c r="H28" s="107" t="s">
        <v>299</v>
      </c>
    </row>
    <row r="29" spans="2:8" ht="15">
      <c r="B29" s="106" t="str">
        <f>'budget4542.a'!$B60</f>
        <v>0613</v>
      </c>
      <c r="C29" s="111">
        <f>'budget4542.a'!$H60</f>
        <v>0</v>
      </c>
      <c r="F29" s="111">
        <f>'budget4542.a'!$P60</f>
        <v>0</v>
      </c>
      <c r="G29" s="112">
        <f t="shared" si="0"/>
        <v>0</v>
      </c>
      <c r="H29" s="107" t="s">
        <v>299</v>
      </c>
    </row>
    <row r="30" spans="2:8" ht="15">
      <c r="B30" s="106" t="str">
        <f>'budget4542.a'!$B61</f>
        <v>0615</v>
      </c>
      <c r="C30" s="111">
        <f>'budget4542.a'!$H61</f>
        <v>0</v>
      </c>
      <c r="F30" s="111">
        <f>'budget4542.a'!$P61</f>
        <v>0</v>
      </c>
      <c r="G30" s="112">
        <f t="shared" si="0"/>
        <v>0</v>
      </c>
      <c r="H30" s="107" t="s">
        <v>299</v>
      </c>
    </row>
    <row r="31" spans="2:8" ht="15">
      <c r="B31" s="106" t="str">
        <f>'budget4542.a'!$B62</f>
        <v>0701</v>
      </c>
      <c r="C31" s="111">
        <f>'budget4542.a'!$H62</f>
        <v>0</v>
      </c>
      <c r="F31" s="111">
        <f>'budget4542.a'!$P62</f>
        <v>0</v>
      </c>
      <c r="G31" s="112">
        <f t="shared" si="0"/>
        <v>0</v>
      </c>
      <c r="H31" s="107" t="s">
        <v>299</v>
      </c>
    </row>
    <row r="32" spans="2:8" ht="15">
      <c r="B32" s="106" t="str">
        <f>'budget4542.a'!$B63</f>
        <v>0703</v>
      </c>
      <c r="C32" s="111">
        <f>'budget4542.a'!$H63</f>
        <v>0</v>
      </c>
      <c r="F32" s="111">
        <f>'budget4542.a'!$P63</f>
        <v>0</v>
      </c>
      <c r="G32" s="112">
        <f t="shared" si="0"/>
        <v>0</v>
      </c>
      <c r="H32" s="107" t="s">
        <v>299</v>
      </c>
    </row>
    <row r="33" spans="2:8" ht="15">
      <c r="B33" s="106" t="str">
        <f>'budget4542.a'!$B64</f>
        <v>0705</v>
      </c>
      <c r="C33" s="111">
        <f>'budget4542.a'!$H64</f>
        <v>0</v>
      </c>
      <c r="F33" s="111">
        <f>'budget4542.a'!$P64</f>
        <v>0</v>
      </c>
      <c r="G33" s="112">
        <f t="shared" si="0"/>
        <v>0</v>
      </c>
      <c r="H33" s="107" t="s">
        <v>299</v>
      </c>
    </row>
    <row r="34" spans="2:8" ht="15">
      <c r="B34" s="106" t="str">
        <f>'budget4542.a'!$B65</f>
        <v>0801</v>
      </c>
      <c r="C34" s="111">
        <f>'budget4542.a'!$H65</f>
        <v>0</v>
      </c>
      <c r="F34" s="111">
        <f>'budget4542.a'!$P65</f>
        <v>0</v>
      </c>
      <c r="G34" s="112">
        <f t="shared" si="0"/>
        <v>0</v>
      </c>
      <c r="H34" s="107" t="s">
        <v>299</v>
      </c>
    </row>
    <row r="35" spans="2:8" ht="15">
      <c r="B35" s="106" t="str">
        <f>'budget4542.a'!$B66</f>
        <v>0803</v>
      </c>
      <c r="C35" s="111">
        <f>'budget4542.a'!$H66</f>
        <v>0</v>
      </c>
      <c r="F35" s="111">
        <f>'budget4542.a'!$P66</f>
        <v>0</v>
      </c>
      <c r="G35" s="112">
        <f t="shared" si="0"/>
        <v>0</v>
      </c>
      <c r="H35" s="107" t="s">
        <v>299</v>
      </c>
    </row>
    <row r="36" spans="2:8" ht="15">
      <c r="B36" s="106" t="str">
        <f>'budget4542.a'!$B67</f>
        <v>0812</v>
      </c>
      <c r="C36" s="111">
        <f>'budget4542.a'!$H67</f>
        <v>0</v>
      </c>
      <c r="F36" s="111">
        <f>'budget4542.a'!$P67</f>
        <v>0</v>
      </c>
      <c r="G36" s="112">
        <f t="shared" si="0"/>
        <v>0</v>
      </c>
      <c r="H36" s="107" t="s">
        <v>299</v>
      </c>
    </row>
    <row r="37" spans="2:8" ht="15">
      <c r="B37" s="106" t="str">
        <f>'budget4542.a'!$B68</f>
        <v>0814</v>
      </c>
      <c r="C37" s="111">
        <f>'budget4542.a'!$H68</f>
        <v>0</v>
      </c>
      <c r="F37" s="111">
        <f>'budget4542.a'!$P68</f>
        <v>0</v>
      </c>
      <c r="G37" s="112">
        <f t="shared" si="0"/>
        <v>0</v>
      </c>
      <c r="H37" s="107" t="s">
        <v>299</v>
      </c>
    </row>
    <row r="38" spans="2:8" ht="15">
      <c r="B38" s="106" t="str">
        <f>'budget4542.a'!$B69</f>
        <v>0834</v>
      </c>
      <c r="C38" s="111">
        <f>'budget4542.a'!$H69</f>
        <v>0</v>
      </c>
      <c r="F38" s="111">
        <f>'budget4542.a'!$P69</f>
        <v>0</v>
      </c>
      <c r="G38" s="112">
        <f t="shared" si="0"/>
        <v>0</v>
      </c>
      <c r="H38" s="107" t="s">
        <v>299</v>
      </c>
    </row>
    <row r="39" spans="2:8" ht="15">
      <c r="B39" s="106" t="str">
        <f>'budget4542.a'!$B70</f>
        <v>0833</v>
      </c>
      <c r="C39" s="111">
        <f>'budget4542.a'!$H70</f>
        <v>0</v>
      </c>
      <c r="F39" s="111">
        <f>'budget4542.a'!$P70</f>
        <v>0</v>
      </c>
      <c r="G39" s="112">
        <f t="shared" si="0"/>
        <v>0</v>
      </c>
      <c r="H39" s="107" t="s">
        <v>299</v>
      </c>
    </row>
    <row r="40" spans="2:8" ht="15">
      <c r="B40" s="106" t="str">
        <f>'budget4542.a'!$B71</f>
        <v>0835</v>
      </c>
      <c r="C40" s="111">
        <f>'budget4542.a'!$H71</f>
        <v>0</v>
      </c>
      <c r="F40" s="111">
        <f>'budget4542.a'!$P71</f>
        <v>0</v>
      </c>
      <c r="G40" s="112">
        <f t="shared" si="0"/>
        <v>0</v>
      </c>
      <c r="H40" s="107" t="s">
        <v>299</v>
      </c>
    </row>
    <row r="41" spans="2:8" ht="15">
      <c r="B41" s="106" t="str">
        <f>'budget4542.a'!$B72</f>
        <v>0838</v>
      </c>
      <c r="C41" s="111">
        <f>'budget4542.a'!$H72</f>
        <v>0</v>
      </c>
      <c r="F41" s="111">
        <f>'budget4542.a'!$P72</f>
        <v>0</v>
      </c>
      <c r="G41" s="112">
        <f t="shared" si="0"/>
        <v>0</v>
      </c>
      <c r="H41" s="107" t="s">
        <v>299</v>
      </c>
    </row>
    <row r="42" spans="2:8" ht="15">
      <c r="B42" s="106" t="str">
        <f>'budget4542.a'!$B73</f>
        <v>0839</v>
      </c>
      <c r="C42" s="111">
        <f>'budget4542.a'!$H73</f>
        <v>0</v>
      </c>
      <c r="F42" s="111">
        <f>'budget4542.a'!$P73</f>
        <v>0</v>
      </c>
      <c r="G42" s="112">
        <f t="shared" si="0"/>
        <v>0</v>
      </c>
      <c r="H42" s="107" t="s">
        <v>299</v>
      </c>
    </row>
    <row r="43" spans="2:8" ht="15">
      <c r="B43" s="106" t="str">
        <f>'budget4542.a'!$B74</f>
        <v>0853</v>
      </c>
      <c r="C43" s="111">
        <f>'budget4542.a'!$H74</f>
        <v>0</v>
      </c>
      <c r="F43" s="111">
        <f>'budget4542.a'!$P74</f>
        <v>0</v>
      </c>
      <c r="G43" s="112">
        <f t="shared" si="0"/>
        <v>0</v>
      </c>
      <c r="H43" s="107" t="s">
        <v>299</v>
      </c>
    </row>
    <row r="44" spans="2:8" ht="15">
      <c r="B44" s="106" t="str">
        <f>'budget4542.a'!$B75</f>
        <v>0854</v>
      </c>
      <c r="C44" s="111">
        <f>'budget4542.a'!$H75</f>
        <v>0</v>
      </c>
      <c r="F44" s="111">
        <f>'budget4542.a'!$P75</f>
        <v>0</v>
      </c>
      <c r="G44" s="112">
        <f t="shared" si="0"/>
        <v>0</v>
      </c>
      <c r="H44" s="107" t="s">
        <v>299</v>
      </c>
    </row>
    <row r="45" spans="2:8" ht="15">
      <c r="B45" s="106" t="str">
        <f>'budget4542.a'!$B76</f>
        <v>0856</v>
      </c>
      <c r="C45" s="111">
        <f>'budget4542.a'!$H76</f>
        <v>0</v>
      </c>
      <c r="F45" s="111">
        <f>'budget4542.a'!$P76</f>
        <v>0</v>
      </c>
      <c r="G45" s="112">
        <f t="shared" si="0"/>
        <v>0</v>
      </c>
      <c r="H45" s="107" t="s">
        <v>299</v>
      </c>
    </row>
    <row r="46" spans="2:8" ht="15">
      <c r="B46" s="106" t="str">
        <f>'budget4542.a'!$B77</f>
        <v>0860</v>
      </c>
      <c r="C46" s="111">
        <f>'budget4542.a'!$H77</f>
        <v>0</v>
      </c>
      <c r="F46" s="111">
        <f>'budget4542.a'!$P77</f>
        <v>0</v>
      </c>
      <c r="G46" s="112">
        <f t="shared" si="0"/>
        <v>0</v>
      </c>
      <c r="H46" s="107" t="s">
        <v>299</v>
      </c>
    </row>
    <row r="47" spans="2:8" ht="15">
      <c r="B47" s="106" t="str">
        <f>'budget4542.a'!$B78</f>
        <v>0869</v>
      </c>
      <c r="C47" s="111">
        <f>'budget4542.a'!$H78</f>
        <v>0</v>
      </c>
      <c r="F47" s="111">
        <f>'budget4542.a'!$P78</f>
        <v>0</v>
      </c>
      <c r="G47" s="112">
        <f t="shared" si="0"/>
        <v>0</v>
      </c>
      <c r="H47" s="107" t="s">
        <v>299</v>
      </c>
    </row>
    <row r="48" spans="2:8" ht="15">
      <c r="B48" s="106" t="str">
        <f>'budget4542.a'!$B79</f>
        <v>0873</v>
      </c>
      <c r="C48" s="111">
        <f>'budget4542.a'!$H79</f>
        <v>0</v>
      </c>
      <c r="F48" s="111">
        <f>'budget4542.a'!$P79</f>
        <v>0</v>
      </c>
      <c r="G48" s="112">
        <f t="shared" si="0"/>
        <v>0</v>
      </c>
      <c r="H48" s="107" t="s">
        <v>299</v>
      </c>
    </row>
    <row r="49" spans="2:8" ht="15">
      <c r="B49" s="106" t="str">
        <f>'budget4542.a'!$B80</f>
        <v>0881</v>
      </c>
      <c r="C49" s="111">
        <f>'budget4542.a'!$H80</f>
        <v>0</v>
      </c>
      <c r="F49" s="111">
        <f>'budget4542.a'!$P80</f>
        <v>0</v>
      </c>
      <c r="G49" s="112">
        <f t="shared" si="0"/>
        <v>0</v>
      </c>
      <c r="H49" s="107" t="s">
        <v>299</v>
      </c>
    </row>
    <row r="50" spans="2:8" ht="15">
      <c r="B50" s="106" t="str">
        <f>'budget4542.a'!$B81</f>
        <v>0885</v>
      </c>
      <c r="C50" s="111">
        <f>'budget4542.a'!$H81</f>
        <v>0</v>
      </c>
      <c r="F50" s="111">
        <f>'budget4542.a'!$P81</f>
        <v>0</v>
      </c>
      <c r="G50" s="112">
        <f t="shared" si="0"/>
        <v>0</v>
      </c>
      <c r="H50" s="107" t="s">
        <v>299</v>
      </c>
    </row>
    <row r="51" spans="2:8" ht="15">
      <c r="B51" s="106" t="str">
        <f>'budget4542.a'!$B82</f>
        <v>0896</v>
      </c>
      <c r="C51" s="111">
        <f>'budget4542.a'!$H82</f>
        <v>0</v>
      </c>
      <c r="F51" s="111">
        <f>'budget4542.a'!$P82</f>
        <v>0</v>
      </c>
      <c r="G51" s="112">
        <f t="shared" si="0"/>
        <v>0</v>
      </c>
      <c r="H51" s="107" t="s">
        <v>299</v>
      </c>
    </row>
    <row r="52" spans="2:8" ht="15">
      <c r="B52" s="106" t="str">
        <f>'budget4542.a'!$B83</f>
        <v>0899</v>
      </c>
      <c r="C52" s="111">
        <f>'budget4542.a'!$H83</f>
        <v>0</v>
      </c>
      <c r="F52" s="111">
        <f>'budget4542.a'!$P83</f>
        <v>0</v>
      </c>
      <c r="G52" s="112">
        <f t="shared" si="0"/>
        <v>0</v>
      </c>
      <c r="H52" s="107" t="s">
        <v>299</v>
      </c>
    </row>
    <row r="53" spans="2:8" ht="15">
      <c r="B53" s="106" t="str">
        <f>'budget4542.a'!$B84</f>
        <v>0909</v>
      </c>
      <c r="C53" s="111">
        <f>'budget4542.a'!$H84</f>
        <v>0</v>
      </c>
      <c r="F53" s="111">
        <f>'budget4542.a'!$P84</f>
        <v>0</v>
      </c>
      <c r="G53" s="112">
        <f t="shared" si="0"/>
        <v>0</v>
      </c>
      <c r="H53" s="107" t="s">
        <v>299</v>
      </c>
    </row>
    <row r="54" spans="2:8" ht="15">
      <c r="B54" s="106" t="str">
        <f>'budget4542.a'!$B85</f>
        <v>0919</v>
      </c>
      <c r="C54" s="111">
        <f>'budget4542.a'!$H85</f>
        <v>0</v>
      </c>
      <c r="F54" s="111">
        <f>'budget4542.a'!$P85</f>
        <v>0</v>
      </c>
      <c r="G54" s="112">
        <f t="shared" si="0"/>
        <v>0</v>
      </c>
      <c r="H54" s="107" t="s">
        <v>299</v>
      </c>
    </row>
    <row r="55" spans="2:8" ht="15">
      <c r="B55" s="106" t="str">
        <f>'budget4542.a'!$B86</f>
        <v>0924</v>
      </c>
      <c r="C55" s="111">
        <f>'budget4542.a'!$H86</f>
        <v>0</v>
      </c>
      <c r="F55" s="111">
        <f>'budget4542.a'!$P86</f>
        <v>0</v>
      </c>
      <c r="G55" s="112">
        <f t="shared" si="0"/>
        <v>0</v>
      </c>
      <c r="H55" s="107" t="s">
        <v>299</v>
      </c>
    </row>
    <row r="56" spans="2:8" ht="15">
      <c r="B56" s="106" t="str">
        <f>'budget4542.a'!$B87</f>
        <v>0953</v>
      </c>
      <c r="C56" s="111">
        <f>'budget4542.a'!$H87</f>
        <v>0</v>
      </c>
      <c r="F56" s="111">
        <f>'budget4542.a'!$P87</f>
        <v>0</v>
      </c>
      <c r="G56" s="112">
        <f t="shared" si="0"/>
        <v>0</v>
      </c>
      <c r="H56" s="107" t="s">
        <v>299</v>
      </c>
    </row>
    <row r="57" spans="2:8" ht="15">
      <c r="B57" s="106" t="str">
        <f>'budget4542.a'!$B88</f>
        <v>0957</v>
      </c>
      <c r="C57" s="111">
        <f>'budget4542.a'!$H88</f>
        <v>0</v>
      </c>
      <c r="F57" s="111">
        <f>'budget4542.a'!$P88</f>
        <v>0</v>
      </c>
      <c r="G57" s="112">
        <f t="shared" si="0"/>
        <v>0</v>
      </c>
      <c r="H57" s="107" t="s">
        <v>299</v>
      </c>
    </row>
    <row r="58" spans="2:8" ht="15">
      <c r="B58" s="106" t="str">
        <f>'budget4542.a'!$B89</f>
        <v>0965</v>
      </c>
      <c r="C58" s="111">
        <f>'budget4542.a'!$H89</f>
        <v>0</v>
      </c>
      <c r="F58" s="111">
        <f>'budget4542.a'!$P89</f>
        <v>0</v>
      </c>
      <c r="G58" s="112">
        <f t="shared" si="0"/>
        <v>0</v>
      </c>
      <c r="H58" s="107" t="s">
        <v>299</v>
      </c>
    </row>
    <row r="59" spans="2:8" ht="15">
      <c r="B59" s="106" t="str">
        <f>'budget4542.a'!$B90</f>
        <v>0986</v>
      </c>
      <c r="C59" s="111">
        <f>'budget4542.a'!$H90</f>
        <v>0</v>
      </c>
      <c r="F59" s="111">
        <f>'budget4542.a'!$P90</f>
        <v>0</v>
      </c>
      <c r="G59" s="112">
        <f t="shared" si="0"/>
        <v>0</v>
      </c>
      <c r="H59" s="107" t="s">
        <v>299</v>
      </c>
    </row>
    <row r="60" spans="2:8" ht="15">
      <c r="B60" s="106" t="str">
        <f>'budget4542.a'!$B91</f>
        <v>1060</v>
      </c>
      <c r="C60" s="111">
        <f>'budget4542.a'!$H91</f>
        <v>0</v>
      </c>
      <c r="F60" s="111">
        <f>'budget4542.a'!$P91</f>
        <v>0</v>
      </c>
      <c r="G60" s="112">
        <f t="shared" si="0"/>
        <v>0</v>
      </c>
      <c r="H60" s="107" t="s">
        <v>299</v>
      </c>
    </row>
    <row r="61" spans="2:8" ht="15">
      <c r="B61" s="106" t="str">
        <f>'budget4542.a'!$B92</f>
        <v>1073</v>
      </c>
      <c r="C61" s="111">
        <f>'budget4542.a'!$H92</f>
        <v>0</v>
      </c>
      <c r="F61" s="111">
        <f>'budget4542.a'!$P92</f>
        <v>0</v>
      </c>
      <c r="G61" s="112">
        <f t="shared" si="0"/>
        <v>0</v>
      </c>
      <c r="H61" s="107" t="s">
        <v>299</v>
      </c>
    </row>
    <row r="62" spans="2:8" ht="15">
      <c r="B62" s="106" t="str">
        <f>'budget4542.a'!$B93</f>
        <v>1180</v>
      </c>
      <c r="C62" s="111">
        <f>'budget4542.a'!$H93</f>
        <v>0</v>
      </c>
      <c r="F62" s="111">
        <f>'budget4542.a'!$P93</f>
        <v>0</v>
      </c>
      <c r="G62" s="112">
        <f t="shared" si="0"/>
        <v>0</v>
      </c>
      <c r="H62" s="107" t="s">
        <v>299</v>
      </c>
    </row>
    <row r="63" spans="2:8" ht="15">
      <c r="B63" s="106" t="str">
        <f>'budget4542.a'!$B94</f>
        <v>1192</v>
      </c>
      <c r="C63" s="111">
        <f>'budget4542.a'!$H94</f>
        <v>0</v>
      </c>
      <c r="F63" s="111">
        <f>'budget4542.a'!$P94</f>
        <v>0</v>
      </c>
      <c r="G63" s="112">
        <f t="shared" si="0"/>
        <v>0</v>
      </c>
      <c r="H63" s="107" t="s">
        <v>299</v>
      </c>
    </row>
    <row r="64" spans="2:8" ht="15">
      <c r="B64" s="106" t="str">
        <f>'budget4542.a'!$B95</f>
        <v>1193</v>
      </c>
      <c r="C64" s="111">
        <f>'budget4542.a'!$H95</f>
        <v>0</v>
      </c>
      <c r="F64" s="111">
        <f>'budget4542.a'!$P95</f>
        <v>0</v>
      </c>
      <c r="G64" s="112">
        <f t="shared" si="0"/>
        <v>0</v>
      </c>
      <c r="H64" s="107" t="s">
        <v>299</v>
      </c>
    </row>
    <row r="65" spans="2:8" ht="15">
      <c r="B65" s="106" t="str">
        <f>'budget4542.a'!$B96</f>
        <v>1331</v>
      </c>
      <c r="C65" s="111">
        <f>'budget4542.a'!$H96</f>
        <v>0</v>
      </c>
      <c r="F65" s="111">
        <f>'budget4542.a'!$P96</f>
        <v>0</v>
      </c>
      <c r="G65" s="112">
        <f t="shared" si="0"/>
        <v>0</v>
      </c>
      <c r="H65" s="107" t="s">
        <v>299</v>
      </c>
    </row>
    <row r="66" spans="2:8" ht="15">
      <c r="B66" s="106" t="str">
        <f>'budget4542.a'!$B97</f>
        <v>1332</v>
      </c>
      <c r="C66" s="111">
        <f>'budget4542.a'!$H97</f>
        <v>0</v>
      </c>
      <c r="F66" s="111">
        <f>'budget4542.a'!$P97</f>
        <v>0</v>
      </c>
      <c r="G66" s="112">
        <f t="shared" si="0"/>
        <v>0</v>
      </c>
      <c r="H66" s="107" t="s">
        <v>299</v>
      </c>
    </row>
    <row r="67" spans="2:8" ht="15">
      <c r="B67" s="106" t="str">
        <f>'budget4542.a'!$B98</f>
        <v>1334</v>
      </c>
      <c r="C67" s="111">
        <f>'budget4542.a'!$H98</f>
        <v>0</v>
      </c>
      <c r="F67" s="111">
        <f>'budget4542.a'!$P98</f>
        <v>0</v>
      </c>
      <c r="G67" s="112">
        <f t="shared" si="0"/>
        <v>0</v>
      </c>
      <c r="H67" s="107" t="s">
        <v>299</v>
      </c>
    </row>
    <row r="68" spans="2:8" ht="15">
      <c r="B68" s="106" t="str">
        <f>'budget4542.a'!$B99</f>
        <v>1336</v>
      </c>
      <c r="C68" s="111">
        <f>'budget4542.a'!$H99</f>
        <v>0</v>
      </c>
      <c r="F68" s="111">
        <f>'budget4542.a'!$P99</f>
        <v>0</v>
      </c>
      <c r="G68" s="112">
        <f t="shared" si="0"/>
        <v>0</v>
      </c>
      <c r="H68" s="107" t="s">
        <v>299</v>
      </c>
    </row>
    <row r="69" spans="2:8" ht="15">
      <c r="B69" s="106" t="str">
        <f>'budget4542.a'!$B100</f>
        <v>0802</v>
      </c>
      <c r="C69" s="111">
        <f>'budget4542.a'!$H100</f>
        <v>0</v>
      </c>
      <c r="F69" s="111">
        <f>'budget4542.a'!$P100</f>
        <v>0</v>
      </c>
      <c r="G69" s="112">
        <f t="shared" si="0"/>
        <v>0</v>
      </c>
      <c r="H69" s="107" t="s">
        <v>299</v>
      </c>
    </row>
    <row r="70" spans="2:8" ht="15">
      <c r="B70" s="106" t="str">
        <f>'budget4542.a'!$B101</f>
        <v>1198</v>
      </c>
      <c r="C70" s="111">
        <f>'budget4542.a'!$H101</f>
        <v>0</v>
      </c>
      <c r="F70" s="111">
        <f>'budget4542.a'!$P101</f>
        <v>0</v>
      </c>
      <c r="G70" s="112">
        <f aca="true" t="shared" si="1" ref="G70:G101">ABS(F70)</f>
        <v>0</v>
      </c>
      <c r="H70" s="107" t="s">
        <v>299</v>
      </c>
    </row>
    <row r="71" spans="2:8" ht="15">
      <c r="B71" s="106" t="str">
        <f>'budget4542.a'!$B102</f>
        <v>0293</v>
      </c>
      <c r="C71" s="111">
        <f>'budget4542.a'!$H102</f>
        <v>0</v>
      </c>
      <c r="F71" s="111">
        <f>'budget4542.a'!$P102</f>
        <v>0</v>
      </c>
      <c r="G71" s="112">
        <f t="shared" si="1"/>
        <v>0</v>
      </c>
      <c r="H71" s="107" t="s">
        <v>299</v>
      </c>
    </row>
    <row r="72" spans="2:8" ht="15">
      <c r="B72" s="106" t="str">
        <f>'budget4542.a'!$B103</f>
        <v>0185</v>
      </c>
      <c r="C72" s="111">
        <f>'budget4542.a'!$H103</f>
        <v>0</v>
      </c>
      <c r="F72" s="111">
        <f>'budget4542.a'!$P103</f>
        <v>0</v>
      </c>
      <c r="G72" s="112">
        <f t="shared" si="1"/>
        <v>0</v>
      </c>
      <c r="H72" s="107" t="s">
        <v>299</v>
      </c>
    </row>
    <row r="73" spans="2:8" ht="15">
      <c r="B73" s="106">
        <f>'budget4542.a'!$B104</f>
        <v>0</v>
      </c>
      <c r="C73" s="111">
        <f>'budget4542.a'!$H104</f>
        <v>0</v>
      </c>
      <c r="F73" s="111">
        <f>'budget4542.a'!$P104</f>
        <v>0</v>
      </c>
      <c r="G73" s="112">
        <f t="shared" si="1"/>
        <v>0</v>
      </c>
      <c r="H73" s="107" t="s">
        <v>299</v>
      </c>
    </row>
    <row r="74" spans="2:8" ht="15">
      <c r="B74" s="106">
        <f>'budget4542.a'!$B105</f>
        <v>0</v>
      </c>
      <c r="C74" s="111">
        <f>'budget4542.a'!$H105</f>
        <v>0</v>
      </c>
      <c r="F74" s="111">
        <f>'budget4542.a'!$P105</f>
        <v>0</v>
      </c>
      <c r="G74" s="112">
        <f t="shared" si="1"/>
        <v>0</v>
      </c>
      <c r="H74" s="107" t="s">
        <v>299</v>
      </c>
    </row>
    <row r="75" spans="2:8" ht="15">
      <c r="B75" s="106">
        <f>'budget4542.a'!$B106</f>
        <v>0</v>
      </c>
      <c r="C75" s="111">
        <f>'budget4542.a'!$H106</f>
        <v>0</v>
      </c>
      <c r="F75" s="111">
        <f>'budget4542.a'!$P106</f>
        <v>0</v>
      </c>
      <c r="G75" s="112">
        <f t="shared" si="1"/>
        <v>0</v>
      </c>
      <c r="H75" s="107" t="s">
        <v>299</v>
      </c>
    </row>
    <row r="76" spans="2:8" ht="15">
      <c r="B76" s="106">
        <f>'budget4542.a'!$B107</f>
        <v>0</v>
      </c>
      <c r="C76" s="111">
        <f>'budget4542.a'!$H107</f>
        <v>0</v>
      </c>
      <c r="F76" s="111">
        <f>'budget4542.a'!$P107</f>
        <v>0</v>
      </c>
      <c r="G76" s="112">
        <f t="shared" si="1"/>
        <v>0</v>
      </c>
      <c r="H76" s="107" t="s">
        <v>299</v>
      </c>
    </row>
    <row r="77" spans="2:8" ht="15">
      <c r="B77" s="106">
        <f>'budget4542.a'!$B108</f>
        <v>0</v>
      </c>
      <c r="C77" s="111">
        <f>'budget4542.a'!$H108</f>
        <v>0</v>
      </c>
      <c r="F77" s="111">
        <f>'budget4542.a'!$P108</f>
        <v>0</v>
      </c>
      <c r="G77" s="112">
        <f t="shared" si="1"/>
        <v>0</v>
      </c>
      <c r="H77" s="107" t="s">
        <v>299</v>
      </c>
    </row>
    <row r="78" spans="2:8" ht="15">
      <c r="B78" s="106">
        <f>'budget4542.a'!$B109</f>
        <v>0</v>
      </c>
      <c r="C78" s="111">
        <f>'budget4542.a'!$H109</f>
        <v>0</v>
      </c>
      <c r="F78" s="111">
        <f>'budget4542.a'!$P109</f>
        <v>0</v>
      </c>
      <c r="G78" s="112">
        <f t="shared" si="1"/>
        <v>0</v>
      </c>
      <c r="H78" s="107" t="s">
        <v>299</v>
      </c>
    </row>
    <row r="79" spans="2:8" ht="15">
      <c r="B79" s="106">
        <f>'budget4542.a'!$B110</f>
        <v>0</v>
      </c>
      <c r="C79" s="111">
        <f>'budget4542.a'!$H110</f>
        <v>0</v>
      </c>
      <c r="F79" s="111">
        <f>'budget4542.a'!$P110</f>
        <v>0</v>
      </c>
      <c r="G79" s="112">
        <f t="shared" si="1"/>
        <v>0</v>
      </c>
      <c r="H79" s="107" t="s">
        <v>299</v>
      </c>
    </row>
    <row r="80" spans="2:8" ht="15">
      <c r="B80" s="106">
        <f>'budget4542.a'!$B111</f>
        <v>0</v>
      </c>
      <c r="C80" s="111">
        <f>'budget4542.a'!$H111</f>
        <v>0</v>
      </c>
      <c r="F80" s="111">
        <f>'budget4542.a'!$P111</f>
        <v>0</v>
      </c>
      <c r="G80" s="112">
        <f t="shared" si="1"/>
        <v>0</v>
      </c>
      <c r="H80" s="107" t="s">
        <v>299</v>
      </c>
    </row>
    <row r="81" spans="2:8" ht="15">
      <c r="B81" s="106">
        <f>'budget4542.a'!$B112</f>
        <v>0</v>
      </c>
      <c r="C81" s="111">
        <f>'budget4542.a'!$H112</f>
        <v>0</v>
      </c>
      <c r="F81" s="111">
        <f>'budget4542.a'!$P112</f>
        <v>0</v>
      </c>
      <c r="G81" s="112">
        <f t="shared" si="1"/>
        <v>0</v>
      </c>
      <c r="H81" s="107" t="s">
        <v>299</v>
      </c>
    </row>
    <row r="82" spans="2:8" ht="15">
      <c r="B82" s="106">
        <f>'budget4542.a'!$B113</f>
        <v>0</v>
      </c>
      <c r="C82" s="111">
        <f>'budget4542.a'!$H113</f>
        <v>0</v>
      </c>
      <c r="F82" s="111">
        <f>'budget4542.a'!$P113</f>
        <v>0</v>
      </c>
      <c r="G82" s="112">
        <f t="shared" si="1"/>
        <v>0</v>
      </c>
      <c r="H82" s="107" t="s">
        <v>299</v>
      </c>
    </row>
    <row r="83" spans="2:8" ht="15">
      <c r="B83" s="106">
        <f>'budget4542.a'!$B114</f>
        <v>0</v>
      </c>
      <c r="C83" s="111">
        <f>'budget4542.a'!$H114</f>
        <v>0</v>
      </c>
      <c r="F83" s="111">
        <f>'budget4542.a'!$P114</f>
        <v>0</v>
      </c>
      <c r="G83" s="112">
        <f t="shared" si="1"/>
        <v>0</v>
      </c>
      <c r="H83" s="107" t="s">
        <v>299</v>
      </c>
    </row>
    <row r="84" spans="2:8" ht="15">
      <c r="B84" s="106">
        <f>'budget4542.a'!$B115</f>
        <v>0</v>
      </c>
      <c r="C84" s="111">
        <f>'budget4542.a'!$H115</f>
        <v>0</v>
      </c>
      <c r="F84" s="111">
        <f>'budget4542.a'!$P115</f>
        <v>0</v>
      </c>
      <c r="G84" s="112">
        <f t="shared" si="1"/>
        <v>0</v>
      </c>
      <c r="H84" s="107" t="s">
        <v>299</v>
      </c>
    </row>
    <row r="85" spans="2:8" ht="15">
      <c r="B85" s="106">
        <f>'budget4542.a'!$B116</f>
        <v>0</v>
      </c>
      <c r="C85" s="111">
        <f>'budget4542.a'!$H116</f>
        <v>0</v>
      </c>
      <c r="F85" s="111">
        <f>'budget4542.a'!$P116</f>
        <v>0</v>
      </c>
      <c r="G85" s="112">
        <f t="shared" si="1"/>
        <v>0</v>
      </c>
      <c r="H85" s="107" t="s">
        <v>299</v>
      </c>
    </row>
    <row r="86" spans="2:8" ht="15">
      <c r="B86" s="106">
        <f>'budget4542.a'!$B117</f>
        <v>0</v>
      </c>
      <c r="C86" s="111">
        <f>'budget4542.a'!$H117</f>
        <v>0</v>
      </c>
      <c r="F86" s="111">
        <f>'budget4542.a'!$P117</f>
        <v>0</v>
      </c>
      <c r="G86" s="112">
        <f t="shared" si="1"/>
        <v>0</v>
      </c>
      <c r="H86" s="107" t="s">
        <v>299</v>
      </c>
    </row>
    <row r="87" spans="2:8" ht="15">
      <c r="B87" s="106">
        <f>'budget4542.a'!$B118</f>
        <v>0</v>
      </c>
      <c r="C87" s="111">
        <f>'budget4542.a'!$H118</f>
        <v>0</v>
      </c>
      <c r="F87" s="111">
        <f>'budget4542.a'!$P118</f>
        <v>0</v>
      </c>
      <c r="G87" s="112">
        <f t="shared" si="1"/>
        <v>0</v>
      </c>
      <c r="H87" s="107" t="s">
        <v>299</v>
      </c>
    </row>
    <row r="88" spans="2:8" ht="15">
      <c r="B88" s="106">
        <f>'budget4542.a'!$B119</f>
        <v>0</v>
      </c>
      <c r="C88" s="111">
        <f>'budget4542.a'!$H119</f>
        <v>0</v>
      </c>
      <c r="F88" s="111">
        <f>'budget4542.a'!$P119</f>
        <v>0</v>
      </c>
      <c r="G88" s="112">
        <f t="shared" si="1"/>
        <v>0</v>
      </c>
      <c r="H88" s="107" t="s">
        <v>299</v>
      </c>
    </row>
    <row r="89" spans="2:8" ht="15">
      <c r="B89" s="106">
        <f>'budget4542.a'!$B120</f>
        <v>0</v>
      </c>
      <c r="C89" s="111">
        <f>'budget4542.a'!$H120</f>
        <v>0</v>
      </c>
      <c r="F89" s="111">
        <f>'budget4542.a'!$P120</f>
        <v>0</v>
      </c>
      <c r="G89" s="112">
        <f t="shared" si="1"/>
        <v>0</v>
      </c>
      <c r="H89" s="107" t="s">
        <v>299</v>
      </c>
    </row>
    <row r="90" spans="2:8" ht="15">
      <c r="B90" s="106">
        <f>'budget4542.a'!$B121</f>
        <v>0</v>
      </c>
      <c r="C90" s="111">
        <f>'budget4542.a'!$H121</f>
        <v>0</v>
      </c>
      <c r="F90" s="111">
        <f>'budget4542.a'!$P121</f>
        <v>0</v>
      </c>
      <c r="G90" s="112">
        <f t="shared" si="1"/>
        <v>0</v>
      </c>
      <c r="H90" s="107" t="s">
        <v>299</v>
      </c>
    </row>
    <row r="91" spans="2:8" ht="15">
      <c r="B91" s="106">
        <f>'budget4542.a'!$B122</f>
        <v>0</v>
      </c>
      <c r="C91" s="111">
        <f>'budget4542.a'!$H122</f>
        <v>0</v>
      </c>
      <c r="F91" s="111">
        <f>'budget4542.a'!$P122</f>
        <v>0</v>
      </c>
      <c r="G91" s="112">
        <f t="shared" si="1"/>
        <v>0</v>
      </c>
      <c r="H91" s="107" t="s">
        <v>299</v>
      </c>
    </row>
    <row r="92" spans="2:8" ht="15">
      <c r="B92" s="106">
        <f>'budget4542.a'!$B123</f>
        <v>0</v>
      </c>
      <c r="C92" s="111">
        <f>'budget4542.a'!$H123</f>
        <v>0</v>
      </c>
      <c r="F92" s="111">
        <f>'budget4542.a'!$P123</f>
        <v>0</v>
      </c>
      <c r="G92" s="112">
        <f t="shared" si="1"/>
        <v>0</v>
      </c>
      <c r="H92" s="107" t="s">
        <v>299</v>
      </c>
    </row>
    <row r="93" spans="2:8" ht="15">
      <c r="B93" s="106">
        <f>'budget4542.a'!$B124</f>
        <v>0</v>
      </c>
      <c r="C93" s="111">
        <f>'budget4542.a'!$H124</f>
        <v>0</v>
      </c>
      <c r="F93" s="111">
        <f>'budget4542.a'!$P124</f>
        <v>0</v>
      </c>
      <c r="G93" s="112">
        <f t="shared" si="1"/>
        <v>0</v>
      </c>
      <c r="H93" s="107" t="s">
        <v>299</v>
      </c>
    </row>
    <row r="94" spans="2:8" ht="15">
      <c r="B94" s="106">
        <f>'budget4542.a'!$B125</f>
        <v>0</v>
      </c>
      <c r="C94" s="111">
        <f>'budget4542.a'!$H125</f>
        <v>0</v>
      </c>
      <c r="F94" s="111">
        <f>'budget4542.a'!$P125</f>
        <v>0</v>
      </c>
      <c r="G94" s="112">
        <f t="shared" si="1"/>
        <v>0</v>
      </c>
      <c r="H94" s="107" t="s">
        <v>299</v>
      </c>
    </row>
    <row r="95" spans="2:8" ht="15">
      <c r="B95" s="106">
        <f>'budget4542.a'!$B126</f>
        <v>0</v>
      </c>
      <c r="C95" s="111">
        <f>'budget4542.a'!$H126</f>
        <v>0</v>
      </c>
      <c r="F95" s="111">
        <f>'budget4542.a'!$P126</f>
        <v>0</v>
      </c>
      <c r="G95" s="112">
        <f t="shared" si="1"/>
        <v>0</v>
      </c>
      <c r="H95" s="107" t="s">
        <v>299</v>
      </c>
    </row>
    <row r="96" spans="2:8" ht="15">
      <c r="B96" s="106">
        <f>'budget4542.a'!$B127</f>
        <v>0</v>
      </c>
      <c r="C96" s="111">
        <f>'budget4542.a'!$H127</f>
        <v>0</v>
      </c>
      <c r="F96" s="111">
        <f>'budget4542.a'!$P127</f>
        <v>0</v>
      </c>
      <c r="G96" s="112">
        <f t="shared" si="1"/>
        <v>0</v>
      </c>
      <c r="H96" s="107" t="s">
        <v>299</v>
      </c>
    </row>
    <row r="97" spans="2:8" ht="15">
      <c r="B97" s="106">
        <f>'budget4542.a'!$B128</f>
        <v>0</v>
      </c>
      <c r="C97" s="111">
        <f>'budget4542.a'!$H128</f>
        <v>0</v>
      </c>
      <c r="F97" s="111">
        <f>'budget4542.a'!$P128</f>
        <v>0</v>
      </c>
      <c r="G97" s="112">
        <f t="shared" si="1"/>
        <v>0</v>
      </c>
      <c r="H97" s="107" t="s">
        <v>299</v>
      </c>
    </row>
    <row r="98" spans="2:8" ht="15">
      <c r="B98" s="106">
        <f>'budget4542.a'!$B129</f>
        <v>0</v>
      </c>
      <c r="C98" s="111">
        <f>'budget4542.a'!$H129</f>
        <v>0</v>
      </c>
      <c r="F98" s="111">
        <f>'budget4542.a'!$P129</f>
        <v>0</v>
      </c>
      <c r="G98" s="112">
        <f t="shared" si="1"/>
        <v>0</v>
      </c>
      <c r="H98" s="107" t="s">
        <v>299</v>
      </c>
    </row>
    <row r="99" spans="2:8" ht="15">
      <c r="B99" s="106">
        <f>'budget4542.a'!$B130</f>
        <v>0</v>
      </c>
      <c r="C99" s="111">
        <f>'budget4542.a'!$H130</f>
        <v>0</v>
      </c>
      <c r="F99" s="111">
        <f>'budget4542.a'!$P130</f>
        <v>0</v>
      </c>
      <c r="G99" s="112">
        <f t="shared" si="1"/>
        <v>0</v>
      </c>
      <c r="H99" s="107" t="s">
        <v>299</v>
      </c>
    </row>
    <row r="100" spans="2:8" ht="15">
      <c r="B100" s="106">
        <f>'budget4542.a'!$B131</f>
        <v>0</v>
      </c>
      <c r="C100" s="111">
        <f>'budget4542.a'!$H131</f>
        <v>0</v>
      </c>
      <c r="F100" s="111">
        <f>'budget4542.a'!$P131</f>
        <v>0</v>
      </c>
      <c r="G100" s="112">
        <f t="shared" si="1"/>
        <v>0</v>
      </c>
      <c r="H100" s="107" t="s">
        <v>299</v>
      </c>
    </row>
    <row r="101" spans="2:8" ht="15">
      <c r="B101" s="106">
        <f>'budget4542.a'!$B132</f>
        <v>0</v>
      </c>
      <c r="C101" s="111">
        <f>'budget4542.a'!$H132</f>
        <v>0</v>
      </c>
      <c r="F101" s="111">
        <f>'budget4542.a'!$P132</f>
        <v>0</v>
      </c>
      <c r="G101" s="112">
        <f t="shared" si="1"/>
        <v>0</v>
      </c>
      <c r="H101" s="107" t="s">
        <v>299</v>
      </c>
    </row>
    <row r="102" spans="2:8" ht="15">
      <c r="B102" s="106">
        <f>'budget4542.a'!$B133</f>
        <v>0</v>
      </c>
      <c r="C102" s="111">
        <f>'budget4542.a'!$H133</f>
        <v>0</v>
      </c>
      <c r="F102" s="111">
        <f>'budget4542.a'!$P133</f>
        <v>0</v>
      </c>
      <c r="G102" s="112">
        <f>ABS(F102)</f>
        <v>0</v>
      </c>
      <c r="H102" s="107" t="s">
        <v>299</v>
      </c>
    </row>
    <row r="103" spans="2:8" ht="15">
      <c r="B103" s="106">
        <f>'budget4542.a'!$B134</f>
        <v>0</v>
      </c>
      <c r="C103" s="111">
        <f>'budget4542.a'!$H134</f>
        <v>0</v>
      </c>
      <c r="F103" s="111">
        <f>'budget4542.a'!$P134</f>
        <v>0</v>
      </c>
      <c r="G103" s="112">
        <f>ABS(F103)</f>
        <v>0</v>
      </c>
      <c r="H103" s="107" t="s">
        <v>299</v>
      </c>
    </row>
    <row r="104" spans="2:8" ht="15">
      <c r="B104" s="106">
        <f>'budget4542.a'!$B135</f>
        <v>0</v>
      </c>
      <c r="C104" s="111">
        <f>'budget4542.a'!$H135</f>
        <v>0</v>
      </c>
      <c r="F104" s="111">
        <f>'budget4542.a'!$P135</f>
        <v>0</v>
      </c>
      <c r="G104" s="112">
        <f>ABS(F104)</f>
        <v>0</v>
      </c>
      <c r="H104" s="107" t="s">
        <v>299</v>
      </c>
    </row>
    <row r="105" spans="2:8" ht="15">
      <c r="B105" s="106">
        <f>'budget4542.a'!$B136</f>
        <v>0</v>
      </c>
      <c r="C105" s="111">
        <f>'budget4542.a'!$H136</f>
        <v>0</v>
      </c>
      <c r="F105" s="111">
        <f>'budget4542.a'!$P136</f>
        <v>0</v>
      </c>
      <c r="G105" s="112">
        <f>ABS(F105)</f>
        <v>0</v>
      </c>
      <c r="H105" s="107" t="s">
        <v>299</v>
      </c>
    </row>
  </sheetData>
  <sheetProtection password="FF78" sheet="1" objects="1" scenarios="1"/>
  <printOptions/>
  <pageMargins left="0.75" right="0.75" top="0.25" bottom="0.25" header="0.25" footer="0.25"/>
  <pageSetup fitToWidth="0" fitToHeight="1" horizontalDpi="600" verticalDpi="600" orientation="portrait" scale="46" r:id="rId1"/>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S55"/>
  <sheetViews>
    <sheetView zoomScale="80" zoomScaleNormal="80" zoomScalePageLayoutView="0" workbookViewId="0" topLeftCell="A4">
      <selection activeCell="H10" sqref="H10"/>
    </sheetView>
  </sheetViews>
  <sheetFormatPr defaultColWidth="8.88671875" defaultRowHeight="15"/>
  <cols>
    <col min="1" max="1" width="19.6640625" style="5" customWidth="1"/>
    <col min="2" max="2" width="14.77734375" style="5" customWidth="1"/>
    <col min="3" max="7" width="12.77734375" style="5" customWidth="1"/>
    <col min="8" max="8" width="14.77734375" style="5" customWidth="1"/>
    <col min="9" max="9" width="14.4453125" style="5" customWidth="1"/>
    <col min="10" max="10" width="14.10546875" style="5" customWidth="1"/>
    <col min="11" max="12" width="12.88671875" style="5" customWidth="1"/>
    <col min="13" max="13" width="13.99609375" style="5" bestFit="1" customWidth="1"/>
    <col min="14" max="16384" width="8.88671875" style="5" customWidth="1"/>
  </cols>
  <sheetData>
    <row r="1" spans="1:18" ht="18">
      <c r="A1" s="955" t="s">
        <v>608</v>
      </c>
      <c r="B1" s="956"/>
      <c r="C1" s="956"/>
      <c r="D1" s="956"/>
      <c r="E1" s="956"/>
      <c r="F1" s="956"/>
      <c r="G1" s="956"/>
      <c r="H1" s="956"/>
      <c r="I1" s="956"/>
      <c r="J1" s="956"/>
      <c r="K1" s="956"/>
      <c r="L1" s="956"/>
      <c r="M1" s="956"/>
      <c r="N1" s="308"/>
      <c r="O1" s="308"/>
      <c r="P1" s="308"/>
      <c r="Q1" s="308"/>
      <c r="R1" s="308"/>
    </row>
    <row r="2" spans="1:13" ht="18">
      <c r="A2" s="1034" t="str">
        <f>+'budget4542.a'!A2</f>
        <v>LOCAL HEALTH DEPARTMENT BUDGET PACKAGE</v>
      </c>
      <c r="B2" s="1034"/>
      <c r="C2" s="1034"/>
      <c r="D2" s="1034"/>
      <c r="E2" s="1034"/>
      <c r="F2" s="1034"/>
      <c r="G2" s="1034"/>
      <c r="H2" s="1034"/>
      <c r="I2" s="1034"/>
      <c r="J2" s="1034"/>
      <c r="K2" s="1034"/>
      <c r="L2" s="1034"/>
      <c r="M2" s="1034"/>
    </row>
    <row r="3" spans="1:13" ht="18">
      <c r="A3" s="1034" t="s">
        <v>310</v>
      </c>
      <c r="B3" s="1034"/>
      <c r="C3" s="1034"/>
      <c r="D3" s="1034"/>
      <c r="E3" s="1034"/>
      <c r="F3" s="1034"/>
      <c r="G3" s="1034"/>
      <c r="H3" s="1034"/>
      <c r="I3" s="1034"/>
      <c r="J3" s="1034"/>
      <c r="K3" s="1034"/>
      <c r="L3" s="1034"/>
      <c r="M3" s="1034"/>
    </row>
    <row r="4" spans="1:13" ht="18.75" thickBot="1">
      <c r="A4" s="135"/>
      <c r="B4" s="135"/>
      <c r="C4" s="135"/>
      <c r="D4" s="135"/>
      <c r="E4" s="287"/>
      <c r="F4" s="287"/>
      <c r="G4" s="350"/>
      <c r="H4" s="135"/>
      <c r="I4" s="135"/>
      <c r="J4" s="135"/>
      <c r="K4" s="135"/>
      <c r="L4" s="135"/>
      <c r="M4" s="135"/>
    </row>
    <row r="5" spans="1:13" ht="18.75" thickBot="1">
      <c r="A5" s="1037" t="s">
        <v>379</v>
      </c>
      <c r="B5" s="1038"/>
      <c r="C5" s="1038"/>
      <c r="D5" s="1038"/>
      <c r="E5" s="1038"/>
      <c r="F5" s="1038"/>
      <c r="G5" s="1038"/>
      <c r="H5" s="1038"/>
      <c r="I5" s="1038"/>
      <c r="J5" s="1038"/>
      <c r="K5" s="1038"/>
      <c r="L5" s="1038"/>
      <c r="M5" s="1039"/>
    </row>
    <row r="6" spans="1:13" ht="23.25">
      <c r="A6" s="45"/>
      <c r="B6" s="45"/>
      <c r="C6" s="45"/>
      <c r="D6" s="45"/>
      <c r="E6" s="45"/>
      <c r="F6" s="45"/>
      <c r="G6" s="45"/>
      <c r="H6" s="46"/>
      <c r="I6" s="45"/>
      <c r="J6" s="45"/>
      <c r="K6" s="131"/>
      <c r="L6" s="26"/>
      <c r="M6" s="26"/>
    </row>
    <row r="7" spans="1:13" ht="21" customHeight="1" thickBot="1">
      <c r="A7" s="48" t="str">
        <f>+'budget4542.a'!B6</f>
        <v>LOCAL AGENCY:</v>
      </c>
      <c r="B7" s="96">
        <f>+'budget4542.a'!D6</f>
        <v>0</v>
      </c>
      <c r="C7" s="49"/>
      <c r="D7" s="49"/>
      <c r="E7" s="49"/>
      <c r="F7" s="299"/>
      <c r="G7" s="299"/>
      <c r="H7" s="299"/>
      <c r="I7" s="45"/>
      <c r="J7" s="45"/>
      <c r="K7" s="51" t="str">
        <f>+'budget4542.a'!G6</f>
        <v>ORIGINAL BUDG. (Y/N):   </v>
      </c>
      <c r="L7" s="51"/>
      <c r="M7" s="51"/>
    </row>
    <row r="8" spans="1:13" ht="21" customHeight="1" thickBot="1">
      <c r="A8" s="48" t="str">
        <f>+'budget4542.a'!B10</f>
        <v>PROJECT TITLE:                           </v>
      </c>
      <c r="B8" s="96" t="str">
        <f>+'budget4542.a'!D10</f>
        <v>WIC-BFPC Program</v>
      </c>
      <c r="C8" s="49"/>
      <c r="D8" s="49"/>
      <c r="E8" s="49"/>
      <c r="F8" s="299"/>
      <c r="G8" s="299"/>
      <c r="H8" s="299"/>
      <c r="I8" s="45"/>
      <c r="J8" s="45"/>
      <c r="K8" s="51" t="str">
        <f>+'budget4542.a'!G7</f>
        <v>MODIFICATION:                 #</v>
      </c>
      <c r="L8" s="51"/>
      <c r="M8" s="51"/>
    </row>
    <row r="9" spans="1:13" ht="21" customHeight="1" thickBot="1">
      <c r="A9" s="48" t="str">
        <f>+'budget4542.a'!B11</f>
        <v>AWARD NUMBER:                          </v>
      </c>
      <c r="B9" s="96">
        <f>+'budget4542.a'!D11</f>
        <v>0</v>
      </c>
      <c r="C9" s="49"/>
      <c r="D9" s="49"/>
      <c r="E9" s="49"/>
      <c r="F9" s="299"/>
      <c r="G9" s="299"/>
      <c r="H9" s="1040"/>
      <c r="I9" s="927"/>
      <c r="J9" s="45"/>
      <c r="K9" s="51" t="str">
        <f>+'budget4542.a'!G8</f>
        <v>SUPPLEMENT:                   #</v>
      </c>
      <c r="L9" s="51"/>
      <c r="M9" s="51"/>
    </row>
    <row r="10" spans="1:13" ht="21" customHeight="1" thickBot="1">
      <c r="A10" s="48" t="str">
        <f>+'budget4542.a'!B15</f>
        <v>AWARD PERIOD:                            </v>
      </c>
      <c r="B10" s="96" t="str">
        <f>+'budget4542.a'!D15</f>
        <v>July 1, 20 through June 30, 2021</v>
      </c>
      <c r="C10" s="49"/>
      <c r="D10" s="49"/>
      <c r="E10" s="49"/>
      <c r="F10" s="299"/>
      <c r="G10" s="299"/>
      <c r="H10" s="299"/>
      <c r="I10" s="45"/>
      <c r="J10" s="45"/>
      <c r="K10" s="51" t="str">
        <f>+'budget4542.a'!G9</f>
        <v>REDUCTION:                       #</v>
      </c>
      <c r="L10" s="51"/>
      <c r="M10" s="51"/>
    </row>
    <row r="11" spans="1:19" ht="21" customHeight="1" thickBot="1">
      <c r="A11" s="96" t="s">
        <v>268</v>
      </c>
      <c r="B11" s="158" t="str">
        <f>+'budget4542.a'!D17</f>
        <v>F538N</v>
      </c>
      <c r="C11" s="49"/>
      <c r="D11" s="49"/>
      <c r="E11" s="49"/>
      <c r="F11" s="299"/>
      <c r="G11" s="299"/>
      <c r="H11" s="299"/>
      <c r="I11" s="45"/>
      <c r="J11" s="45"/>
      <c r="K11" s="45"/>
      <c r="L11" s="45"/>
      <c r="M11" s="45"/>
      <c r="S11" s="159"/>
    </row>
    <row r="12" spans="1:13" ht="15">
      <c r="A12" s="45"/>
      <c r="B12" s="45"/>
      <c r="C12" s="45"/>
      <c r="D12" s="45"/>
      <c r="E12" s="45"/>
      <c r="F12" s="45"/>
      <c r="G12" s="45"/>
      <c r="H12" s="45"/>
      <c r="I12" s="45"/>
      <c r="J12" s="45"/>
      <c r="K12" s="45"/>
      <c r="L12" s="45"/>
      <c r="M12" s="45"/>
    </row>
    <row r="13" spans="1:13" ht="19.5" customHeight="1" thickBot="1">
      <c r="A13" s="52" t="s">
        <v>380</v>
      </c>
      <c r="B13" s="1035"/>
      <c r="C13" s="1036"/>
      <c r="D13" s="45"/>
      <c r="E13" s="45"/>
      <c r="F13" s="45"/>
      <c r="G13" s="45"/>
      <c r="H13" s="45"/>
      <c r="I13" s="45"/>
      <c r="J13" s="45"/>
      <c r="K13" s="114"/>
      <c r="L13" s="114"/>
      <c r="M13" s="114"/>
    </row>
    <row r="14" spans="1:13" ht="23.25" customHeight="1" thickBot="1" thickTop="1">
      <c r="A14" s="52" t="s">
        <v>220</v>
      </c>
      <c r="B14" s="353" t="str">
        <f>+'budget4542.a'!D5</f>
        <v>Prevention &amp; Health Promotion Admin.</v>
      </c>
      <c r="C14" s="35"/>
      <c r="D14" s="45"/>
      <c r="E14" s="45"/>
      <c r="F14" s="45"/>
      <c r="G14" s="45"/>
      <c r="H14" s="45"/>
      <c r="I14" s="52" t="s">
        <v>221</v>
      </c>
      <c r="J14" s="50"/>
      <c r="K14" s="36" t="str">
        <f>+'budget4542.a'!D10</f>
        <v>WIC-BFPC Program</v>
      </c>
      <c r="L14" s="35"/>
      <c r="M14" s="35"/>
    </row>
    <row r="15" spans="1:13" ht="28.5" customHeight="1" thickBot="1" thickTop="1">
      <c r="A15" s="52" t="s">
        <v>232</v>
      </c>
      <c r="B15" s="36" t="str">
        <f>+'budget4542.a'!D16</f>
        <v>2021</v>
      </c>
      <c r="C15" s="36"/>
      <c r="D15" s="45"/>
      <c r="E15" s="45"/>
      <c r="F15" s="45"/>
      <c r="G15" s="45"/>
      <c r="H15" s="45"/>
      <c r="I15" s="489" t="s">
        <v>378</v>
      </c>
      <c r="J15" s="97"/>
      <c r="K15" s="1029"/>
      <c r="L15" s="1030"/>
      <c r="M15" s="1030"/>
    </row>
    <row r="16" spans="1:13" ht="15.75" thickTop="1">
      <c r="A16" s="45"/>
      <c r="B16" s="45"/>
      <c r="C16" s="45"/>
      <c r="D16" s="45"/>
      <c r="E16" s="45"/>
      <c r="F16" s="45"/>
      <c r="G16" s="45"/>
      <c r="H16" s="45"/>
      <c r="I16" s="45"/>
      <c r="J16" s="45"/>
      <c r="K16" s="45"/>
      <c r="L16" s="45"/>
      <c r="M16" s="45"/>
    </row>
    <row r="17" spans="1:13" ht="39" customHeight="1">
      <c r="A17" s="1031" t="s">
        <v>623</v>
      </c>
      <c r="B17" s="1032"/>
      <c r="C17" s="1032"/>
      <c r="D17" s="1032"/>
      <c r="E17" s="1032"/>
      <c r="F17" s="1032"/>
      <c r="G17" s="1032"/>
      <c r="H17" s="1032"/>
      <c r="I17" s="1032"/>
      <c r="J17" s="1032"/>
      <c r="K17" s="1032"/>
      <c r="L17" s="1032"/>
      <c r="M17" s="1032"/>
    </row>
    <row r="18" spans="1:13" ht="15">
      <c r="A18" s="294"/>
      <c r="B18" s="294"/>
      <c r="C18" s="294"/>
      <c r="D18" s="294"/>
      <c r="E18" s="295"/>
      <c r="F18" s="295"/>
      <c r="G18" s="295"/>
      <c r="H18" s="294"/>
      <c r="I18" s="294"/>
      <c r="J18" s="294"/>
      <c r="K18" s="294"/>
      <c r="L18" s="294"/>
      <c r="M18" s="294"/>
    </row>
    <row r="19" spans="1:13" s="6" customFormat="1" ht="15.75">
      <c r="A19" s="296" t="s">
        <v>364</v>
      </c>
      <c r="B19" s="296" t="s">
        <v>362</v>
      </c>
      <c r="C19" s="296" t="s">
        <v>363</v>
      </c>
      <c r="D19" s="294"/>
      <c r="E19" s="1026" t="s">
        <v>594</v>
      </c>
      <c r="F19" s="1026" t="s">
        <v>595</v>
      </c>
      <c r="G19" s="351"/>
      <c r="H19" s="294"/>
      <c r="I19" s="296" t="s">
        <v>146</v>
      </c>
      <c r="J19" s="296" t="s">
        <v>147</v>
      </c>
      <c r="K19" s="296" t="s">
        <v>242</v>
      </c>
      <c r="L19" s="296" t="s">
        <v>243</v>
      </c>
      <c r="M19" s="294"/>
    </row>
    <row r="20" spans="1:13" ht="18.75" customHeight="1">
      <c r="A20" s="296" t="s">
        <v>365</v>
      </c>
      <c r="B20" s="296" t="s">
        <v>211</v>
      </c>
      <c r="C20" s="296" t="s">
        <v>222</v>
      </c>
      <c r="D20" s="296" t="s">
        <v>305</v>
      </c>
      <c r="E20" s="1027"/>
      <c r="F20" s="1027"/>
      <c r="G20" s="352" t="s">
        <v>621</v>
      </c>
      <c r="H20" s="296" t="s">
        <v>361</v>
      </c>
      <c r="I20" s="296" t="s">
        <v>240</v>
      </c>
      <c r="J20" s="296" t="s">
        <v>240</v>
      </c>
      <c r="K20" s="296" t="s">
        <v>240</v>
      </c>
      <c r="L20" s="296" t="s">
        <v>240</v>
      </c>
      <c r="M20" s="296" t="s">
        <v>241</v>
      </c>
    </row>
    <row r="21" spans="1:17" ht="23.25" customHeight="1">
      <c r="A21" s="488" t="s">
        <v>546</v>
      </c>
      <c r="B21" s="490" t="s">
        <v>636</v>
      </c>
      <c r="C21" s="490" t="s">
        <v>637</v>
      </c>
      <c r="D21" s="490" t="s">
        <v>500</v>
      </c>
      <c r="E21" s="491" t="s">
        <v>638</v>
      </c>
      <c r="F21" s="491" t="s">
        <v>639</v>
      </c>
      <c r="G21" s="479" t="s">
        <v>622</v>
      </c>
      <c r="H21" s="480"/>
      <c r="I21" s="480"/>
      <c r="J21" s="480"/>
      <c r="K21" s="480"/>
      <c r="L21" s="480"/>
      <c r="M21" s="481">
        <f>SUM(H21:L21)</f>
        <v>0</v>
      </c>
      <c r="Q21" s="159"/>
    </row>
    <row r="22" spans="1:13" ht="15.75">
      <c r="A22" s="477"/>
      <c r="B22" s="478"/>
      <c r="C22" s="478"/>
      <c r="D22" s="478"/>
      <c r="E22" s="482"/>
      <c r="F22" s="482"/>
      <c r="G22" s="479" t="s">
        <v>622</v>
      </c>
      <c r="H22" s="480"/>
      <c r="I22" s="480"/>
      <c r="J22" s="480"/>
      <c r="K22" s="480"/>
      <c r="L22" s="480"/>
      <c r="M22" s="481">
        <f>SUM(H22:L22)</f>
        <v>0</v>
      </c>
    </row>
    <row r="23" spans="1:13" ht="15.75">
      <c r="A23" s="477"/>
      <c r="B23" s="478"/>
      <c r="C23" s="478"/>
      <c r="D23" s="478"/>
      <c r="E23" s="482"/>
      <c r="F23" s="482"/>
      <c r="G23" s="483"/>
      <c r="H23" s="480"/>
      <c r="I23" s="480"/>
      <c r="J23" s="480"/>
      <c r="K23" s="480"/>
      <c r="L23" s="480"/>
      <c r="M23" s="481">
        <f>SUM(H23:L23)</f>
        <v>0</v>
      </c>
    </row>
    <row r="24" spans="1:13" ht="15.75">
      <c r="A24" s="477"/>
      <c r="B24" s="478"/>
      <c r="C24" s="478"/>
      <c r="D24" s="478"/>
      <c r="E24" s="482"/>
      <c r="F24" s="482"/>
      <c r="G24" s="483"/>
      <c r="H24" s="480"/>
      <c r="I24" s="480"/>
      <c r="J24" s="480"/>
      <c r="K24" s="480"/>
      <c r="L24" s="480"/>
      <c r="M24" s="481">
        <f>SUM(H24:L24)</f>
        <v>0</v>
      </c>
    </row>
    <row r="25" spans="1:13" ht="15.75">
      <c r="A25" s="484"/>
      <c r="B25" s="484"/>
      <c r="C25" s="484"/>
      <c r="D25" s="484"/>
      <c r="E25" s="485"/>
      <c r="F25" s="485"/>
      <c r="G25" s="486"/>
      <c r="H25" s="481">
        <f aca="true" t="shared" si="0" ref="H25:M25">SUM(H21:H24)</f>
        <v>0</v>
      </c>
      <c r="I25" s="481">
        <f t="shared" si="0"/>
        <v>0</v>
      </c>
      <c r="J25" s="481">
        <f t="shared" si="0"/>
        <v>0</v>
      </c>
      <c r="K25" s="481">
        <f t="shared" si="0"/>
        <v>0</v>
      </c>
      <c r="L25" s="481">
        <f t="shared" si="0"/>
        <v>0</v>
      </c>
      <c r="M25" s="481">
        <f t="shared" si="0"/>
        <v>0</v>
      </c>
    </row>
    <row r="26" spans="1:13" ht="15">
      <c r="A26" s="45"/>
      <c r="B26" s="45"/>
      <c r="C26" s="45"/>
      <c r="D26" s="45"/>
      <c r="E26" s="45"/>
      <c r="F26" s="45"/>
      <c r="G26" s="45"/>
      <c r="H26" s="45"/>
      <c r="I26" s="45"/>
      <c r="J26" s="45"/>
      <c r="K26" s="45"/>
      <c r="L26" s="45"/>
      <c r="M26" s="45"/>
    </row>
    <row r="27" spans="1:13" ht="15">
      <c r="A27" s="45"/>
      <c r="B27" s="45"/>
      <c r="C27" s="45"/>
      <c r="D27" s="45"/>
      <c r="E27" s="45"/>
      <c r="F27" s="45"/>
      <c r="G27" s="45"/>
      <c r="H27" s="45"/>
      <c r="I27" s="45"/>
      <c r="J27" s="45"/>
      <c r="K27" s="45"/>
      <c r="L27" s="45"/>
      <c r="M27" s="45"/>
    </row>
    <row r="28" spans="1:13" ht="15">
      <c r="A28" s="45"/>
      <c r="B28" s="45"/>
      <c r="C28" s="45"/>
      <c r="D28" s="45"/>
      <c r="E28" s="45"/>
      <c r="F28" s="45"/>
      <c r="G28" s="45"/>
      <c r="H28" s="45"/>
      <c r="I28" s="45"/>
      <c r="J28" s="45"/>
      <c r="K28" s="45"/>
      <c r="L28" s="45"/>
      <c r="M28" s="45"/>
    </row>
    <row r="29" spans="1:13" ht="15">
      <c r="A29" s="45"/>
      <c r="B29" s="45"/>
      <c r="C29" s="45"/>
      <c r="D29" s="45"/>
      <c r="E29" s="45"/>
      <c r="F29" s="45"/>
      <c r="G29" s="45"/>
      <c r="H29" s="45"/>
      <c r="I29" s="45"/>
      <c r="J29" s="45"/>
      <c r="K29" s="45"/>
      <c r="L29" s="45"/>
      <c r="M29" s="45"/>
    </row>
    <row r="30" spans="1:13" ht="15">
      <c r="A30" s="45"/>
      <c r="B30" s="45"/>
      <c r="C30" s="45"/>
      <c r="D30" s="45"/>
      <c r="E30" s="45"/>
      <c r="F30" s="45"/>
      <c r="G30" s="45"/>
      <c r="H30" s="45"/>
      <c r="I30" s="45"/>
      <c r="J30" s="45"/>
      <c r="K30" s="45"/>
      <c r="L30" s="45"/>
      <c r="M30" s="45"/>
    </row>
    <row r="31" spans="1:13" ht="15.75" thickBot="1">
      <c r="A31" s="122" t="s">
        <v>223</v>
      </c>
      <c r="B31" s="98"/>
      <c r="C31" s="1028" t="s">
        <v>628</v>
      </c>
      <c r="D31" s="1033"/>
      <c r="E31" s="1033"/>
      <c r="F31" s="1033"/>
      <c r="G31" s="1033"/>
      <c r="H31" s="1033"/>
      <c r="I31" s="1033"/>
      <c r="J31" s="1033"/>
      <c r="K31" s="45"/>
      <c r="L31" s="45"/>
      <c r="M31" s="45"/>
    </row>
    <row r="32" spans="1:13" ht="15" thickTop="1">
      <c r="A32" s="45"/>
      <c r="B32" s="45"/>
      <c r="C32" s="45"/>
      <c r="D32" s="45"/>
      <c r="E32" s="45"/>
      <c r="F32" s="45"/>
      <c r="G32" s="45"/>
      <c r="H32" s="45"/>
      <c r="I32" s="45"/>
      <c r="J32" s="45"/>
      <c r="K32" s="45"/>
      <c r="L32" s="45"/>
      <c r="M32" s="45"/>
    </row>
    <row r="33" spans="1:13" ht="29.25" customHeight="1" thickBot="1">
      <c r="A33" s="122" t="s">
        <v>224</v>
      </c>
      <c r="B33" s="98"/>
      <c r="C33" s="1028" t="s">
        <v>501</v>
      </c>
      <c r="D33" s="1028"/>
      <c r="E33" s="1028"/>
      <c r="F33" s="1028"/>
      <c r="G33" s="1028"/>
      <c r="H33" s="1028"/>
      <c r="I33" s="1028"/>
      <c r="J33" s="1028"/>
      <c r="K33" s="45"/>
      <c r="L33" s="45"/>
      <c r="M33" s="45"/>
    </row>
    <row r="34" spans="1:13" ht="16.5" customHeight="1" thickTop="1">
      <c r="A34" s="45"/>
      <c r="B34" s="45"/>
      <c r="C34" s="45"/>
      <c r="D34" s="45"/>
      <c r="E34" s="45"/>
      <c r="F34" s="45"/>
      <c r="G34" s="45"/>
      <c r="H34" s="45"/>
      <c r="I34" s="45"/>
      <c r="J34" s="45"/>
      <c r="K34" s="45"/>
      <c r="L34" s="45"/>
      <c r="M34" s="45"/>
    </row>
    <row r="35" spans="1:13" ht="0.75" customHeight="1">
      <c r="A35" s="253" t="s">
        <v>295</v>
      </c>
      <c r="B35" s="45"/>
      <c r="C35" s="45"/>
      <c r="D35" s="297"/>
      <c r="E35" s="297"/>
      <c r="F35" s="297"/>
      <c r="G35" s="297"/>
      <c r="H35" s="45"/>
      <c r="I35" s="45"/>
      <c r="J35" s="45"/>
      <c r="K35" s="45"/>
      <c r="L35" s="45"/>
      <c r="M35" s="45"/>
    </row>
    <row r="36" spans="1:13" ht="15">
      <c r="A36" s="253"/>
      <c r="B36" s="45"/>
      <c r="C36" s="45"/>
      <c r="D36" s="297"/>
      <c r="E36" s="297"/>
      <c r="F36" s="297"/>
      <c r="G36" s="297"/>
      <c r="H36" s="45"/>
      <c r="I36" s="45"/>
      <c r="J36" s="45"/>
      <c r="K36" s="45"/>
      <c r="L36" s="45"/>
      <c r="M36" s="45"/>
    </row>
    <row r="37" spans="1:13" ht="15">
      <c r="A37" s="293" t="s">
        <v>225</v>
      </c>
      <c r="B37" s="45"/>
      <c r="C37" s="45"/>
      <c r="D37" s="487"/>
      <c r="E37" s="45"/>
      <c r="F37" s="45"/>
      <c r="G37" s="45"/>
      <c r="H37" s="45"/>
      <c r="I37" s="45"/>
      <c r="J37" s="45"/>
      <c r="K37" s="45"/>
      <c r="L37" s="45"/>
      <c r="M37" s="45"/>
    </row>
    <row r="38" spans="1:13" ht="15">
      <c r="A38" s="293" t="s">
        <v>226</v>
      </c>
      <c r="B38" s="45"/>
      <c r="C38" s="45"/>
      <c r="D38" s="487"/>
      <c r="E38" s="45"/>
      <c r="F38" s="45"/>
      <c r="G38" s="45"/>
      <c r="H38" s="45"/>
      <c r="I38" s="45"/>
      <c r="J38" s="45"/>
      <c r="K38" s="45"/>
      <c r="L38" s="45"/>
      <c r="M38" s="45"/>
    </row>
    <row r="39" spans="1:13" ht="15">
      <c r="A39" s="293" t="s">
        <v>227</v>
      </c>
      <c r="B39" s="45"/>
      <c r="C39" s="45"/>
      <c r="D39" s="487"/>
      <c r="E39" s="45"/>
      <c r="F39" s="45"/>
      <c r="G39" s="45"/>
      <c r="H39" s="45"/>
      <c r="I39" s="45"/>
      <c r="J39" s="45"/>
      <c r="K39" s="45"/>
      <c r="L39" s="45"/>
      <c r="M39" s="45"/>
    </row>
    <row r="40" spans="1:13" ht="15">
      <c r="A40" s="293" t="s">
        <v>228</v>
      </c>
      <c r="B40" s="45"/>
      <c r="C40" s="45"/>
      <c r="D40" s="487"/>
      <c r="E40" s="45"/>
      <c r="F40" s="45"/>
      <c r="G40" s="45"/>
      <c r="H40" s="45"/>
      <c r="I40" s="45"/>
      <c r="J40" s="45"/>
      <c r="K40" s="45"/>
      <c r="L40" s="45"/>
      <c r="M40" s="45"/>
    </row>
    <row r="41" spans="1:13" ht="15">
      <c r="A41" s="293" t="s">
        <v>229</v>
      </c>
      <c r="B41" s="45"/>
      <c r="C41" s="45"/>
      <c r="D41" s="487"/>
      <c r="E41" s="45"/>
      <c r="F41" s="45"/>
      <c r="G41" s="45"/>
      <c r="H41" s="45"/>
      <c r="I41" s="45"/>
      <c r="J41" s="45"/>
      <c r="K41" s="45"/>
      <c r="L41" s="45"/>
      <c r="M41" s="45"/>
    </row>
    <row r="42" spans="1:13" ht="15">
      <c r="A42" s="293" t="s">
        <v>230</v>
      </c>
      <c r="B42" s="45"/>
      <c r="C42" s="45"/>
      <c r="D42" s="487"/>
      <c r="E42" s="45"/>
      <c r="F42" s="45"/>
      <c r="G42" s="45"/>
      <c r="H42" s="45"/>
      <c r="I42" s="45"/>
      <c r="J42" s="45"/>
      <c r="K42" s="45"/>
      <c r="L42" s="45"/>
      <c r="M42" s="45"/>
    </row>
    <row r="43" spans="1:13" ht="15">
      <c r="A43" s="293" t="s">
        <v>231</v>
      </c>
      <c r="B43" s="45"/>
      <c r="C43" s="45"/>
      <c r="D43" s="487" t="s">
        <v>502</v>
      </c>
      <c r="E43" s="45"/>
      <c r="F43" s="45"/>
      <c r="G43" s="45"/>
      <c r="H43" s="45"/>
      <c r="I43" s="45"/>
      <c r="J43" s="45"/>
      <c r="K43" s="45"/>
      <c r="L43" s="45"/>
      <c r="M43" s="45"/>
    </row>
    <row r="44" spans="1:13" ht="27" customHeight="1">
      <c r="A44" s="293" t="s">
        <v>309</v>
      </c>
      <c r="B44" s="45"/>
      <c r="C44" s="45"/>
      <c r="D44" s="487"/>
      <c r="E44" s="45"/>
      <c r="F44" s="45"/>
      <c r="G44" s="45"/>
      <c r="H44" s="45"/>
      <c r="I44" s="45"/>
      <c r="J44" s="45"/>
      <c r="K44" s="45"/>
      <c r="L44" s="45"/>
      <c r="M44" s="45"/>
    </row>
    <row r="45" spans="1:13" ht="15">
      <c r="A45" s="45"/>
      <c r="B45" s="45"/>
      <c r="C45" s="45"/>
      <c r="D45" s="45"/>
      <c r="E45" s="45"/>
      <c r="F45" s="45"/>
      <c r="G45" s="45"/>
      <c r="H45" s="45"/>
      <c r="I45" s="45"/>
      <c r="J45" s="45"/>
      <c r="K45" s="45"/>
      <c r="L45" s="45"/>
      <c r="M45" s="45"/>
    </row>
    <row r="46" spans="1:13" ht="19.5" customHeight="1">
      <c r="A46" s="298"/>
      <c r="B46" s="299"/>
      <c r="C46" s="299"/>
      <c r="D46" s="45"/>
      <c r="E46" s="299"/>
      <c r="F46" s="299"/>
      <c r="G46" s="299"/>
      <c r="H46" s="299"/>
      <c r="I46" s="299"/>
      <c r="J46" s="45"/>
      <c r="K46" s="45"/>
      <c r="L46" s="45"/>
      <c r="M46" s="45"/>
    </row>
    <row r="47" spans="1:13" ht="19.5" customHeight="1">
      <c r="A47" s="300"/>
      <c r="B47" s="299"/>
      <c r="C47" s="299"/>
      <c r="D47" s="45"/>
      <c r="E47" s="299"/>
      <c r="F47" s="299"/>
      <c r="G47" s="299"/>
      <c r="H47" s="299"/>
      <c r="I47" s="299"/>
      <c r="J47" s="45"/>
      <c r="K47" s="45"/>
      <c r="L47" s="45"/>
      <c r="M47" s="45"/>
    </row>
    <row r="48" spans="1:13" ht="20.25" customHeight="1">
      <c r="A48" s="300"/>
      <c r="B48" s="299"/>
      <c r="C48" s="299"/>
      <c r="D48" s="45"/>
      <c r="E48" s="299"/>
      <c r="F48" s="299"/>
      <c r="G48" s="299"/>
      <c r="H48" s="299"/>
      <c r="I48" s="299"/>
      <c r="J48" s="45"/>
      <c r="K48" s="45"/>
      <c r="L48" s="45"/>
      <c r="M48" s="45"/>
    </row>
    <row r="49" spans="1:13" ht="16.5" customHeight="1">
      <c r="A49" s="298"/>
      <c r="B49" s="299"/>
      <c r="C49" s="299"/>
      <c r="D49" s="45"/>
      <c r="E49" s="299"/>
      <c r="F49" s="299"/>
      <c r="G49" s="299"/>
      <c r="H49" s="299"/>
      <c r="I49" s="299"/>
      <c r="J49" s="45"/>
      <c r="K49" s="45"/>
      <c r="L49" s="45"/>
      <c r="M49" s="45"/>
    </row>
    <row r="50" spans="1:13" ht="16.5" customHeight="1">
      <c r="A50" s="300"/>
      <c r="B50" s="299"/>
      <c r="C50" s="299"/>
      <c r="D50" s="300"/>
      <c r="E50" s="300"/>
      <c r="F50" s="300"/>
      <c r="G50" s="300"/>
      <c r="H50" s="299"/>
      <c r="I50" s="299"/>
      <c r="J50" s="45"/>
      <c r="K50" s="45"/>
      <c r="L50" s="45"/>
      <c r="M50" s="45"/>
    </row>
    <row r="51" spans="1:13" ht="15.75" thickBot="1">
      <c r="A51" s="253" t="s">
        <v>244</v>
      </c>
      <c r="B51" s="45"/>
      <c r="C51" s="1028" t="s">
        <v>624</v>
      </c>
      <c r="D51" s="1028"/>
      <c r="E51" s="1028"/>
      <c r="F51" s="1028"/>
      <c r="G51" s="1028"/>
      <c r="H51" s="1028"/>
      <c r="I51" s="1028"/>
      <c r="J51" s="1028"/>
      <c r="K51" s="45"/>
      <c r="L51" s="45"/>
      <c r="M51" s="45"/>
    </row>
    <row r="52" spans="1:13" ht="16.5" customHeight="1" thickTop="1">
      <c r="A52" s="253"/>
      <c r="B52" s="45"/>
      <c r="C52"/>
      <c r="D52"/>
      <c r="E52"/>
      <c r="F52"/>
      <c r="G52"/>
      <c r="H52"/>
      <c r="I52"/>
      <c r="J52"/>
      <c r="K52" s="45"/>
      <c r="L52" s="45"/>
      <c r="M52" s="45"/>
    </row>
    <row r="53" spans="1:13" ht="21" customHeight="1">
      <c r="A53" s="45"/>
      <c r="B53" s="45"/>
      <c r="C53" s="45"/>
      <c r="D53" s="45"/>
      <c r="E53" s="45"/>
      <c r="F53" s="45"/>
      <c r="G53" s="45"/>
      <c r="H53" s="45"/>
      <c r="I53" s="45"/>
      <c r="J53" s="45"/>
      <c r="K53" s="45"/>
      <c r="L53" s="45"/>
      <c r="M53" s="45"/>
    </row>
    <row r="54" spans="1:11" ht="23.25" customHeight="1">
      <c r="A54" s="294" t="s">
        <v>381</v>
      </c>
      <c r="B54" s="45"/>
      <c r="C54" s="45"/>
      <c r="D54" s="45"/>
      <c r="E54" s="45"/>
      <c r="F54" s="45"/>
      <c r="G54" s="45"/>
      <c r="H54" s="45"/>
      <c r="I54" s="45"/>
      <c r="J54" s="45"/>
      <c r="K54" s="45"/>
    </row>
    <row r="55" spans="1:11" ht="15">
      <c r="A55" s="301" t="s">
        <v>596</v>
      </c>
      <c r="B55" s="45"/>
      <c r="C55" s="45"/>
      <c r="D55" s="45"/>
      <c r="E55" s="45"/>
      <c r="F55" s="45"/>
      <c r="G55" s="45"/>
      <c r="H55" s="45"/>
      <c r="I55" s="45"/>
      <c r="J55" s="45"/>
      <c r="K55" s="45"/>
    </row>
    <row r="59" ht="31.5" customHeight="1"/>
    <row r="60" ht="27.75" customHeight="1"/>
  </sheetData>
  <sheetProtection/>
  <mergeCells count="13">
    <mergeCell ref="A1:M1"/>
    <mergeCell ref="A2:M2"/>
    <mergeCell ref="A3:M3"/>
    <mergeCell ref="B13:C13"/>
    <mergeCell ref="A5:M5"/>
    <mergeCell ref="H9:I9"/>
    <mergeCell ref="E19:E20"/>
    <mergeCell ref="F19:F20"/>
    <mergeCell ref="C33:J33"/>
    <mergeCell ref="C51:J51"/>
    <mergeCell ref="K15:M15"/>
    <mergeCell ref="A17:M17"/>
    <mergeCell ref="C31:J31"/>
  </mergeCells>
  <printOptions/>
  <pageMargins left="0.5" right="0.5" top="0.5" bottom="0.5" header="0.5" footer="0.5"/>
  <pageSetup fitToHeight="1" fitToWidth="1" horizontalDpi="300" verticalDpi="300" orientation="portrait" scale="47"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G68"/>
  <sheetViews>
    <sheetView zoomScale="60" zoomScaleNormal="60" zoomScalePageLayoutView="0" workbookViewId="0" topLeftCell="A1">
      <selection activeCell="C4" sqref="C4"/>
    </sheetView>
  </sheetViews>
  <sheetFormatPr defaultColWidth="8.88671875" defaultRowHeight="15"/>
  <cols>
    <col min="1" max="1" width="32.77734375" style="23" customWidth="1"/>
    <col min="2" max="2" width="34.21484375" style="23" customWidth="1"/>
    <col min="3" max="3" width="21.21484375" style="23" customWidth="1"/>
    <col min="4" max="4" width="17.3359375" style="23" customWidth="1"/>
    <col min="5" max="5" width="16.10546875" style="23" customWidth="1"/>
    <col min="6" max="6" width="14.77734375" style="23" customWidth="1"/>
    <col min="7" max="7" width="18.77734375" style="23" customWidth="1"/>
    <col min="8" max="8" width="15.99609375" style="23" customWidth="1"/>
    <col min="9" max="16384" width="8.88671875" style="23" customWidth="1"/>
  </cols>
  <sheetData>
    <row r="1" spans="1:7" ht="17.25">
      <c r="A1" s="1041" t="s">
        <v>609</v>
      </c>
      <c r="B1" s="1041"/>
      <c r="C1" s="1041"/>
      <c r="D1" s="1041"/>
      <c r="E1" s="1041"/>
      <c r="F1" s="1041"/>
      <c r="G1" s="1041"/>
    </row>
    <row r="2" spans="1:7" ht="17.25">
      <c r="A2" s="1041" t="str">
        <f>+'[3]budget4542.a'!A2</f>
        <v>LOCAL AGENCY BUDGET PACKAGE</v>
      </c>
      <c r="B2" s="1041"/>
      <c r="C2" s="1041"/>
      <c r="D2" s="1041"/>
      <c r="E2" s="1041"/>
      <c r="F2" s="1041"/>
      <c r="G2" s="1041"/>
    </row>
    <row r="3" spans="1:7" ht="17.25">
      <c r="A3" s="1041" t="s">
        <v>568</v>
      </c>
      <c r="B3" s="1041"/>
      <c r="C3" s="1041"/>
      <c r="D3" s="1041"/>
      <c r="E3" s="1041"/>
      <c r="F3" s="1041"/>
      <c r="G3" s="1041"/>
    </row>
    <row r="4" spans="1:7" ht="15">
      <c r="A4" s="311"/>
      <c r="B4" s="311"/>
      <c r="C4" s="311"/>
      <c r="D4" s="311"/>
      <c r="E4" s="311"/>
      <c r="F4" s="311"/>
      <c r="G4" s="311"/>
    </row>
    <row r="5" spans="1:7" ht="15">
      <c r="A5" s="311"/>
      <c r="B5" s="311"/>
      <c r="C5" s="311"/>
      <c r="D5" s="311"/>
      <c r="E5" s="311"/>
      <c r="F5" s="311"/>
      <c r="G5" s="311"/>
    </row>
    <row r="6" spans="1:7" ht="21" customHeight="1" thickBot="1">
      <c r="A6" s="41" t="str">
        <f>+'budget4542.a'!B6</f>
        <v>LOCAL AGENCY:</v>
      </c>
      <c r="B6" s="254">
        <f>+'budget4542.a'!D6</f>
        <v>0</v>
      </c>
      <c r="C6" s="312"/>
      <c r="D6" s="311"/>
      <c r="E6" s="311"/>
      <c r="F6" s="257" t="str">
        <f>+'budget4542.a'!G6</f>
        <v>ORIGINAL BUDG. (Y/N):   </v>
      </c>
      <c r="G6" s="37"/>
    </row>
    <row r="7" spans="1:7" ht="21" customHeight="1" thickBot="1">
      <c r="A7" s="41" t="str">
        <f>+'budget4542.a'!B10</f>
        <v>PROJECT TITLE:                           </v>
      </c>
      <c r="B7" s="255" t="str">
        <f>+'budget4542.a'!D10</f>
        <v>WIC-BFPC Program</v>
      </c>
      <c r="C7" s="312"/>
      <c r="D7" s="311"/>
      <c r="E7" s="311"/>
      <c r="F7" s="34" t="str">
        <f>+'budget4542.a'!G7</f>
        <v>MODIFICATION:                 #</v>
      </c>
      <c r="G7" s="37"/>
    </row>
    <row r="8" spans="1:7" ht="21" customHeight="1" thickBot="1">
      <c r="A8" s="41" t="str">
        <f>+'budget4542.a'!B11</f>
        <v>AWARD NUMBER:                          </v>
      </c>
      <c r="B8" s="255">
        <f>+'budget4542.a'!D11</f>
        <v>0</v>
      </c>
      <c r="C8" s="312"/>
      <c r="D8" s="311"/>
      <c r="E8" s="311"/>
      <c r="F8" s="34" t="str">
        <f>+'budget4542.a'!G8</f>
        <v>SUPPLEMENT:                   #</v>
      </c>
      <c r="G8" s="37"/>
    </row>
    <row r="9" spans="1:7" ht="21" customHeight="1" thickBot="1">
      <c r="A9" s="41" t="str">
        <f>+'budget4542.a'!B15</f>
        <v>AWARD PERIOD:                            </v>
      </c>
      <c r="B9" s="255" t="str">
        <f>+'budget4542.a'!D15</f>
        <v>July 1, 20 through June 30, 2021</v>
      </c>
      <c r="C9" s="312"/>
      <c r="D9" s="311"/>
      <c r="E9" s="311"/>
      <c r="F9" s="34" t="str">
        <f>+'budget4542.a'!G9</f>
        <v>REDUCTION:                       #</v>
      </c>
      <c r="G9" s="256"/>
    </row>
    <row r="10" spans="1:7" ht="21" customHeight="1">
      <c r="A10" s="39"/>
      <c r="B10" s="39"/>
      <c r="C10" s="312"/>
      <c r="D10" s="311"/>
      <c r="E10" s="311"/>
      <c r="F10" s="34" t="str">
        <f>+'budget4542.a'!G5</f>
        <v>DATE SUBMITTED:   </v>
      </c>
      <c r="G10" s="37"/>
    </row>
    <row r="11" spans="1:7" ht="21" customHeight="1">
      <c r="A11" s="39"/>
      <c r="B11" s="39"/>
      <c r="C11" s="312"/>
      <c r="D11" s="311"/>
      <c r="E11" s="311"/>
      <c r="F11" s="312"/>
      <c r="G11" s="311"/>
    </row>
    <row r="12" spans="1:7" ht="62.25" customHeight="1">
      <c r="A12" s="1042" t="s">
        <v>599</v>
      </c>
      <c r="B12" s="1043"/>
      <c r="C12" s="1043"/>
      <c r="D12" s="1043"/>
      <c r="E12" s="1043"/>
      <c r="F12" s="1043"/>
      <c r="G12" s="1043"/>
    </row>
    <row r="13" spans="1:7" ht="21" customHeight="1">
      <c r="A13" s="312"/>
      <c r="B13" s="312"/>
      <c r="C13" s="312"/>
      <c r="D13" s="311"/>
      <c r="E13" s="311"/>
      <c r="F13" s="312"/>
      <c r="G13" s="311"/>
    </row>
    <row r="14" spans="1:7" ht="30.75" customHeight="1">
      <c r="A14" s="1044" t="s">
        <v>503</v>
      </c>
      <c r="B14" s="1045"/>
      <c r="C14" s="1045"/>
      <c r="D14" s="1045"/>
      <c r="E14" s="1045"/>
      <c r="F14" s="1045"/>
      <c r="G14" s="1045"/>
    </row>
    <row r="15" spans="1:7" ht="21" customHeight="1">
      <c r="A15" s="312"/>
      <c r="B15" s="312"/>
      <c r="C15" s="312"/>
      <c r="D15" s="311"/>
      <c r="E15" s="311"/>
      <c r="F15" s="312"/>
      <c r="G15" s="311"/>
    </row>
    <row r="16" spans="1:7" ht="15">
      <c r="A16" s="313"/>
      <c r="B16" s="313"/>
      <c r="C16" s="311"/>
      <c r="D16" s="311"/>
      <c r="E16" s="311"/>
      <c r="F16" s="311"/>
      <c r="G16" s="311"/>
    </row>
    <row r="17" spans="1:7" ht="21">
      <c r="A17" s="1046" t="s">
        <v>504</v>
      </c>
      <c r="B17" s="1046"/>
      <c r="C17" s="1046"/>
      <c r="D17" s="1046"/>
      <c r="E17" s="1046"/>
      <c r="F17" s="1046"/>
      <c r="G17" s="1046"/>
    </row>
    <row r="18" spans="1:7" ht="15.75" thickBot="1">
      <c r="A18" s="313"/>
      <c r="B18" s="313"/>
      <c r="C18" s="311"/>
      <c r="D18" s="311"/>
      <c r="E18" s="311"/>
      <c r="F18" s="311"/>
      <c r="G18" s="311"/>
    </row>
    <row r="19" spans="1:7" ht="15.75" thickTop="1">
      <c r="A19" s="328"/>
      <c r="B19" s="329"/>
      <c r="C19" s="330" t="s">
        <v>505</v>
      </c>
      <c r="D19" s="347"/>
      <c r="E19" s="332"/>
      <c r="F19" s="332"/>
      <c r="G19" s="333"/>
    </row>
    <row r="20" spans="1:7" ht="15">
      <c r="A20" s="334"/>
      <c r="B20" s="335"/>
      <c r="C20" s="336" t="s">
        <v>506</v>
      </c>
      <c r="D20" s="348" t="s">
        <v>507</v>
      </c>
      <c r="E20" s="338" t="s">
        <v>508</v>
      </c>
      <c r="F20" s="338"/>
      <c r="G20" s="339" t="s">
        <v>4</v>
      </c>
    </row>
    <row r="21" spans="1:7" ht="15">
      <c r="A21" s="340"/>
      <c r="B21" s="341"/>
      <c r="C21" s="342" t="s">
        <v>509</v>
      </c>
      <c r="D21" s="348" t="s">
        <v>466</v>
      </c>
      <c r="E21" s="338" t="s">
        <v>25</v>
      </c>
      <c r="F21" s="338" t="s">
        <v>510</v>
      </c>
      <c r="G21" s="339" t="s">
        <v>195</v>
      </c>
    </row>
    <row r="22" spans="1:7" ht="15.75" thickBot="1">
      <c r="A22" s="1047" t="s">
        <v>511</v>
      </c>
      <c r="B22" s="1048"/>
      <c r="C22" s="343" t="s">
        <v>512</v>
      </c>
      <c r="D22" s="349" t="s">
        <v>513</v>
      </c>
      <c r="E22" s="345"/>
      <c r="F22" s="345"/>
      <c r="G22" s="346"/>
    </row>
    <row r="23" spans="1:7" ht="16.5" thickBot="1" thickTop="1">
      <c r="A23" s="1049"/>
      <c r="B23" s="1050"/>
      <c r="C23" s="192"/>
      <c r="D23" s="193"/>
      <c r="E23" s="194"/>
      <c r="F23" s="194"/>
      <c r="G23" s="194"/>
    </row>
    <row r="24" spans="1:7" ht="15" thickBot="1">
      <c r="A24" s="1005"/>
      <c r="B24" s="1006"/>
      <c r="C24" s="200"/>
      <c r="D24" s="201"/>
      <c r="E24" s="194"/>
      <c r="F24" s="194"/>
      <c r="G24" s="194"/>
    </row>
    <row r="25" spans="1:7" ht="15" thickBot="1">
      <c r="A25" s="1005"/>
      <c r="B25" s="1006"/>
      <c r="C25" s="200"/>
      <c r="D25" s="201"/>
      <c r="E25" s="194"/>
      <c r="F25" s="194"/>
      <c r="G25" s="194"/>
    </row>
    <row r="26" spans="1:7" ht="15" thickBot="1">
      <c r="A26" s="1005"/>
      <c r="B26" s="1006"/>
      <c r="C26" s="200"/>
      <c r="D26" s="201"/>
      <c r="E26" s="194"/>
      <c r="F26" s="194"/>
      <c r="G26" s="194"/>
    </row>
    <row r="27" spans="1:7" ht="15" hidden="1" thickBot="1">
      <c r="A27" s="1005"/>
      <c r="B27" s="1006"/>
      <c r="C27" s="200"/>
      <c r="D27" s="201"/>
      <c r="E27" s="194"/>
      <c r="F27" s="194"/>
      <c r="G27" s="194"/>
    </row>
    <row r="28" spans="1:7" ht="15" hidden="1" thickBot="1">
      <c r="A28" s="1005"/>
      <c r="B28" s="1006"/>
      <c r="C28" s="200"/>
      <c r="D28" s="201"/>
      <c r="E28" s="194"/>
      <c r="F28" s="194"/>
      <c r="G28" s="194"/>
    </row>
    <row r="29" spans="1:7" ht="15" hidden="1" thickBot="1">
      <c r="A29" s="198"/>
      <c r="B29" s="199"/>
      <c r="C29" s="200"/>
      <c r="D29" s="201"/>
      <c r="E29" s="194"/>
      <c r="F29" s="194"/>
      <c r="G29" s="194"/>
    </row>
    <row r="30" spans="1:7" ht="15" hidden="1" thickBot="1">
      <c r="A30" s="198"/>
      <c r="B30" s="199"/>
      <c r="C30" s="200"/>
      <c r="D30" s="201"/>
      <c r="E30" s="194"/>
      <c r="F30" s="194"/>
      <c r="G30" s="194"/>
    </row>
    <row r="31" spans="1:7" ht="15" hidden="1" thickBot="1">
      <c r="A31" s="1005"/>
      <c r="B31" s="1006"/>
      <c r="C31" s="200"/>
      <c r="D31" s="201"/>
      <c r="E31" s="194"/>
      <c r="F31" s="194"/>
      <c r="G31" s="194"/>
    </row>
    <row r="32" spans="1:7" ht="15" hidden="1" thickBot="1">
      <c r="A32" s="1005"/>
      <c r="B32" s="1006"/>
      <c r="C32" s="200"/>
      <c r="D32" s="201"/>
      <c r="E32" s="194"/>
      <c r="F32" s="194"/>
      <c r="G32" s="194"/>
    </row>
    <row r="33" spans="1:7" ht="15" hidden="1" thickBot="1">
      <c r="A33" s="198"/>
      <c r="B33" s="199"/>
      <c r="C33" s="200"/>
      <c r="D33" s="201"/>
      <c r="E33" s="194"/>
      <c r="F33" s="194"/>
      <c r="G33" s="194"/>
    </row>
    <row r="34" spans="1:7" ht="15" hidden="1" thickBot="1">
      <c r="A34" s="1005"/>
      <c r="B34" s="1006"/>
      <c r="C34" s="200"/>
      <c r="D34" s="201"/>
      <c r="E34" s="194"/>
      <c r="F34" s="194"/>
      <c r="G34" s="194"/>
    </row>
    <row r="35" spans="1:7" ht="15" thickBot="1">
      <c r="A35" s="198"/>
      <c r="B35" s="199"/>
      <c r="C35" s="200"/>
      <c r="D35" s="201"/>
      <c r="E35" s="194"/>
      <c r="F35" s="194"/>
      <c r="G35" s="194"/>
    </row>
    <row r="36" spans="1:7" ht="15" thickBot="1">
      <c r="A36" s="198"/>
      <c r="B36" s="199"/>
      <c r="C36" s="200"/>
      <c r="D36" s="201"/>
      <c r="E36" s="194"/>
      <c r="F36" s="194"/>
      <c r="G36" s="194"/>
    </row>
    <row r="37" spans="1:7" ht="15" thickBot="1">
      <c r="A37" s="1005"/>
      <c r="B37" s="1006"/>
      <c r="C37" s="200"/>
      <c r="D37" s="201"/>
      <c r="E37" s="194"/>
      <c r="F37" s="194"/>
      <c r="G37" s="194"/>
    </row>
    <row r="38" spans="1:7" ht="15.75" thickBot="1">
      <c r="A38" s="999" t="s">
        <v>514</v>
      </c>
      <c r="B38" s="1000"/>
      <c r="C38" s="203"/>
      <c r="D38" s="204"/>
      <c r="E38" s="205">
        <f>SUM(E23:E37)</f>
        <v>0</v>
      </c>
      <c r="F38" s="205">
        <f>SUM(F23:F37)</f>
        <v>0</v>
      </c>
      <c r="G38" s="105">
        <f>SUM(G23:G37)</f>
        <v>0</v>
      </c>
    </row>
    <row r="39" spans="1:7" s="160" customFormat="1" ht="30.75" customHeight="1" thickBot="1">
      <c r="A39" s="314"/>
      <c r="B39" s="315"/>
      <c r="C39" s="316"/>
      <c r="D39" s="316"/>
      <c r="E39" s="317"/>
      <c r="F39" s="317"/>
      <c r="G39" s="317"/>
    </row>
    <row r="40" spans="1:7" s="160" customFormat="1" ht="15.75" thickTop="1">
      <c r="A40" s="318"/>
      <c r="B40" s="319"/>
      <c r="C40" s="320"/>
      <c r="D40" s="320"/>
      <c r="E40" s="321"/>
      <c r="F40" s="321"/>
      <c r="G40" s="321"/>
    </row>
    <row r="41" spans="1:7" s="160" customFormat="1" ht="15">
      <c r="A41" s="322"/>
      <c r="B41" s="323"/>
      <c r="C41" s="324"/>
      <c r="D41" s="324"/>
      <c r="E41" s="317"/>
      <c r="F41" s="317"/>
      <c r="G41" s="317"/>
    </row>
    <row r="42" spans="1:7" s="160" customFormat="1" ht="21">
      <c r="A42" s="1051" t="s">
        <v>515</v>
      </c>
      <c r="B42" s="1051"/>
      <c r="C42" s="1051"/>
      <c r="D42" s="1051"/>
      <c r="E42" s="1051"/>
      <c r="F42" s="1051"/>
      <c r="G42" s="317"/>
    </row>
    <row r="43" spans="1:7" s="25" customFormat="1" ht="18.75" customHeight="1" thickBot="1">
      <c r="A43" s="325"/>
      <c r="B43" s="325"/>
      <c r="C43" s="326"/>
      <c r="D43" s="326"/>
      <c r="E43" s="327"/>
      <c r="F43" s="327"/>
      <c r="G43" s="317"/>
    </row>
    <row r="44" spans="1:7" ht="15.75" thickTop="1">
      <c r="A44" s="328"/>
      <c r="B44" s="329"/>
      <c r="C44" s="330" t="s">
        <v>505</v>
      </c>
      <c r="D44" s="331"/>
      <c r="E44" s="332"/>
      <c r="F44" s="333"/>
      <c r="G44" s="317"/>
    </row>
    <row r="45" spans="1:7" ht="15">
      <c r="A45" s="334"/>
      <c r="B45" s="335"/>
      <c r="C45" s="336" t="s">
        <v>506</v>
      </c>
      <c r="D45" s="337" t="s">
        <v>508</v>
      </c>
      <c r="E45" s="338"/>
      <c r="F45" s="339" t="s">
        <v>4</v>
      </c>
      <c r="G45" s="317"/>
    </row>
    <row r="46" spans="1:7" ht="15">
      <c r="A46" s="340"/>
      <c r="B46" s="341"/>
      <c r="C46" s="342" t="s">
        <v>509</v>
      </c>
      <c r="D46" s="337" t="s">
        <v>25</v>
      </c>
      <c r="E46" s="338" t="s">
        <v>510</v>
      </c>
      <c r="F46" s="339" t="s">
        <v>195</v>
      </c>
      <c r="G46" s="317"/>
    </row>
    <row r="47" spans="1:7" ht="15.75" thickBot="1">
      <c r="A47" s="1047" t="s">
        <v>511</v>
      </c>
      <c r="B47" s="1048"/>
      <c r="C47" s="343" t="s">
        <v>512</v>
      </c>
      <c r="D47" s="344"/>
      <c r="E47" s="345"/>
      <c r="F47" s="346"/>
      <c r="G47" s="317"/>
    </row>
    <row r="48" spans="1:7" ht="16.5" thickBot="1" thickTop="1">
      <c r="A48" s="1005"/>
      <c r="B48" s="1006"/>
      <c r="C48" s="201"/>
      <c r="D48" s="194"/>
      <c r="E48" s="194"/>
      <c r="F48" s="194"/>
      <c r="G48" s="250"/>
    </row>
    <row r="49" spans="1:7" ht="15.75" thickBot="1">
      <c r="A49" s="1005"/>
      <c r="B49" s="1006"/>
      <c r="C49" s="201"/>
      <c r="D49" s="194"/>
      <c r="E49" s="194"/>
      <c r="F49" s="194"/>
      <c r="G49" s="250"/>
    </row>
    <row r="50" spans="1:7" ht="15.75" thickBot="1">
      <c r="A50" s="1005"/>
      <c r="B50" s="1006"/>
      <c r="C50" s="201"/>
      <c r="D50" s="194"/>
      <c r="E50" s="194"/>
      <c r="F50" s="194"/>
      <c r="G50" s="250"/>
    </row>
    <row r="51" spans="1:7" ht="15.75" thickBot="1">
      <c r="A51" s="1005"/>
      <c r="B51" s="1006"/>
      <c r="C51" s="201"/>
      <c r="D51" s="194"/>
      <c r="E51" s="194"/>
      <c r="F51" s="194"/>
      <c r="G51" s="250"/>
    </row>
    <row r="52" spans="1:7" ht="15.75" thickBot="1">
      <c r="A52" s="1005"/>
      <c r="B52" s="1006"/>
      <c r="C52" s="201"/>
      <c r="D52" s="194"/>
      <c r="E52" s="194"/>
      <c r="F52" s="194"/>
      <c r="G52" s="250"/>
    </row>
    <row r="53" spans="1:7" ht="15.75" hidden="1" thickBot="1">
      <c r="A53" s="1005"/>
      <c r="B53" s="1006"/>
      <c r="C53" s="201"/>
      <c r="D53" s="194"/>
      <c r="E53" s="194"/>
      <c r="F53" s="194"/>
      <c r="G53" s="250"/>
    </row>
    <row r="54" spans="1:7" ht="15.75" hidden="1" thickBot="1">
      <c r="A54" s="1005"/>
      <c r="B54" s="1006"/>
      <c r="C54" s="201"/>
      <c r="D54" s="194"/>
      <c r="E54" s="194"/>
      <c r="F54" s="194"/>
      <c r="G54" s="250"/>
    </row>
    <row r="55" spans="1:7" ht="15.75" hidden="1" thickBot="1">
      <c r="A55" s="1005"/>
      <c r="B55" s="1006"/>
      <c r="C55" s="201"/>
      <c r="D55" s="194"/>
      <c r="E55" s="194"/>
      <c r="F55" s="194"/>
      <c r="G55" s="250"/>
    </row>
    <row r="56" spans="1:7" ht="15.75" hidden="1" thickBot="1">
      <c r="A56" s="1005"/>
      <c r="B56" s="1006"/>
      <c r="C56" s="201"/>
      <c r="D56" s="194"/>
      <c r="E56" s="194"/>
      <c r="F56" s="194"/>
      <c r="G56" s="250"/>
    </row>
    <row r="57" spans="1:7" ht="15.75" hidden="1" thickBot="1">
      <c r="A57" s="198"/>
      <c r="B57" s="199"/>
      <c r="C57" s="201"/>
      <c r="D57" s="194"/>
      <c r="E57" s="194"/>
      <c r="F57" s="194"/>
      <c r="G57" s="250"/>
    </row>
    <row r="58" spans="1:7" ht="15.75" hidden="1" thickBot="1">
      <c r="A58" s="1005"/>
      <c r="B58" s="1006"/>
      <c r="C58" s="201"/>
      <c r="D58" s="194"/>
      <c r="E58" s="194"/>
      <c r="F58" s="194"/>
      <c r="G58" s="250"/>
    </row>
    <row r="59" spans="1:7" ht="15.75" hidden="1" thickBot="1">
      <c r="A59" s="198"/>
      <c r="B59" s="199"/>
      <c r="C59" s="201"/>
      <c r="D59" s="194"/>
      <c r="E59" s="194"/>
      <c r="F59" s="194"/>
      <c r="G59" s="250"/>
    </row>
    <row r="60" spans="1:7" ht="15.75" hidden="1" thickBot="1">
      <c r="A60" s="198"/>
      <c r="B60" s="199"/>
      <c r="C60" s="201"/>
      <c r="D60" s="194"/>
      <c r="E60" s="194"/>
      <c r="F60" s="194"/>
      <c r="G60" s="250"/>
    </row>
    <row r="61" spans="1:7" ht="15.75" thickBot="1">
      <c r="A61" s="198"/>
      <c r="B61" s="199"/>
      <c r="C61" s="201"/>
      <c r="D61" s="194"/>
      <c r="E61" s="194"/>
      <c r="F61" s="194"/>
      <c r="G61" s="250"/>
    </row>
    <row r="62" spans="1:7" ht="18" customHeight="1" thickBot="1">
      <c r="A62" s="1005"/>
      <c r="B62" s="1006"/>
      <c r="C62" s="201"/>
      <c r="D62" s="194"/>
      <c r="E62" s="194"/>
      <c r="F62" s="194"/>
      <c r="G62" s="250"/>
    </row>
    <row r="63" spans="1:7" s="24" customFormat="1" ht="15.75" thickBot="1">
      <c r="A63" s="999" t="s">
        <v>516</v>
      </c>
      <c r="B63" s="1000"/>
      <c r="C63" s="212"/>
      <c r="D63" s="251"/>
      <c r="E63" s="205">
        <f>SUM(E48:E62)</f>
        <v>0</v>
      </c>
      <c r="F63" s="205">
        <f>SUM(F48:F62)</f>
        <v>0</v>
      </c>
      <c r="G63" s="250"/>
    </row>
    <row r="64" spans="1:7" s="218" customFormat="1" ht="27.75" customHeight="1">
      <c r="A64" s="216"/>
      <c r="B64" s="216"/>
      <c r="C64" s="217"/>
      <c r="D64" s="23"/>
      <c r="E64" s="23"/>
      <c r="F64" s="23"/>
      <c r="G64" s="250"/>
    </row>
    <row r="65" spans="1:7" ht="15">
      <c r="A65" s="42"/>
      <c r="B65" s="42"/>
      <c r="C65" s="42"/>
      <c r="G65" s="250"/>
    </row>
    <row r="66" spans="1:7" ht="15">
      <c r="A66" s="252" t="s">
        <v>553</v>
      </c>
      <c r="B66" s="44"/>
      <c r="C66" s="44"/>
      <c r="G66" s="174"/>
    </row>
    <row r="67" spans="1:7" ht="15">
      <c r="A67" s="253" t="s">
        <v>562</v>
      </c>
      <c r="G67" s="174"/>
    </row>
    <row r="68" ht="15">
      <c r="G68" s="174"/>
    </row>
  </sheetData>
  <sheetProtection sheet="1" objects="1" scenarios="1" selectLockedCells="1" selectUnlockedCells="1"/>
  <mergeCells count="32">
    <mergeCell ref="A63:B63"/>
    <mergeCell ref="A52:B52"/>
    <mergeCell ref="A53:B53"/>
    <mergeCell ref="A54:B54"/>
    <mergeCell ref="A55:B55"/>
    <mergeCell ref="A56:B56"/>
    <mergeCell ref="A58:B58"/>
    <mergeCell ref="A48:B48"/>
    <mergeCell ref="A49:B49"/>
    <mergeCell ref="A50:B50"/>
    <mergeCell ref="A51:B51"/>
    <mergeCell ref="A62:B62"/>
    <mergeCell ref="A34:B34"/>
    <mergeCell ref="A37:B37"/>
    <mergeCell ref="A38:B38"/>
    <mergeCell ref="A42:F42"/>
    <mergeCell ref="A47:B47"/>
    <mergeCell ref="A27:B27"/>
    <mergeCell ref="A28:B28"/>
    <mergeCell ref="A31:B31"/>
    <mergeCell ref="A32:B32"/>
    <mergeCell ref="A17:G17"/>
    <mergeCell ref="A22:B22"/>
    <mergeCell ref="A23:B23"/>
    <mergeCell ref="A24:B24"/>
    <mergeCell ref="A25:B25"/>
    <mergeCell ref="A26:B26"/>
    <mergeCell ref="A1:G1"/>
    <mergeCell ref="A2:G2"/>
    <mergeCell ref="A3:G3"/>
    <mergeCell ref="A12:G12"/>
    <mergeCell ref="A14:G14"/>
  </mergeCells>
  <printOptions/>
  <pageMargins left="0.7" right="0.7" top="0.75" bottom="0.75" header="0.3" footer="0.3"/>
  <pageSetup fitToHeight="0" fitToWidth="1" horizontalDpi="600" verticalDpi="600" orientation="portrait" scale="48" r:id="rId1"/>
</worksheet>
</file>

<file path=xl/worksheets/sheet17.xml><?xml version="1.0" encoding="utf-8"?>
<worksheet xmlns="http://schemas.openxmlformats.org/spreadsheetml/2006/main" xmlns:r="http://schemas.openxmlformats.org/officeDocument/2006/relationships">
  <sheetPr>
    <pageSetUpPr fitToPage="1"/>
  </sheetPr>
  <dimension ref="A1:AC156"/>
  <sheetViews>
    <sheetView zoomScale="70" zoomScaleNormal="70" zoomScalePageLayoutView="0" workbookViewId="0" topLeftCell="A1">
      <selection activeCell="A51" sqref="A51"/>
    </sheetView>
  </sheetViews>
  <sheetFormatPr defaultColWidth="8.88671875" defaultRowHeight="15"/>
  <cols>
    <col min="1" max="1" width="17.10546875" style="14" customWidth="1"/>
    <col min="2" max="5" width="12.77734375" style="14" customWidth="1"/>
    <col min="6" max="6" width="5.10546875" style="14" customWidth="1"/>
    <col min="7" max="7" width="14.77734375" style="14" customWidth="1"/>
    <col min="8" max="11" width="12.77734375" style="14" customWidth="1"/>
    <col min="12" max="12" width="4.88671875" style="14" customWidth="1"/>
    <col min="13" max="13" width="14.77734375" style="14" customWidth="1"/>
    <col min="14" max="17" width="12.77734375" style="14" customWidth="1"/>
    <col min="18" max="18" width="8.88671875" style="14" customWidth="1"/>
    <col min="19" max="19" width="14.77734375" style="14" customWidth="1"/>
    <col min="20" max="23" width="12.77734375" style="14" customWidth="1"/>
    <col min="24" max="24" width="8.88671875" style="14" customWidth="1"/>
    <col min="25" max="25" width="14.77734375" style="14" customWidth="1"/>
    <col min="26" max="28" width="12.77734375" style="14" customWidth="1"/>
    <col min="29" max="29" width="13.3359375" style="14" customWidth="1"/>
    <col min="30" max="16384" width="8.88671875" style="14" customWidth="1"/>
  </cols>
  <sheetData>
    <row r="1" spans="1:29" s="161" customFormat="1" ht="17.25">
      <c r="A1" s="1055" t="s">
        <v>517</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c r="AA1" s="1055"/>
      <c r="AB1" s="1055"/>
      <c r="AC1" s="1055"/>
    </row>
    <row r="2" spans="1:29" s="161" customFormat="1" ht="17.25">
      <c r="A2" s="1055" t="s">
        <v>518</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row>
    <row r="4" ht="15">
      <c r="A4" s="122" t="s">
        <v>519</v>
      </c>
    </row>
    <row r="5" ht="15">
      <c r="A5" s="259" t="s">
        <v>520</v>
      </c>
    </row>
    <row r="6" ht="15">
      <c r="A6" s="259" t="s">
        <v>521</v>
      </c>
    </row>
    <row r="7" ht="15">
      <c r="A7" s="259" t="s">
        <v>522</v>
      </c>
    </row>
    <row r="8" ht="15">
      <c r="A8" s="259"/>
    </row>
    <row r="9" spans="1:2" ht="15">
      <c r="A9" s="260" t="s">
        <v>523</v>
      </c>
      <c r="B9" s="261"/>
    </row>
    <row r="10" ht="26.25" customHeight="1">
      <c r="A10" s="304" t="s">
        <v>640</v>
      </c>
    </row>
    <row r="11" spans="1:29" ht="11.25" customHeight="1">
      <c r="A11" s="263"/>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row>
    <row r="12" ht="15">
      <c r="A12" s="262"/>
    </row>
    <row r="13" spans="1:5" ht="19.5" customHeight="1">
      <c r="A13" s="122" t="s">
        <v>524</v>
      </c>
      <c r="B13" s="1053"/>
      <c r="C13" s="1054"/>
      <c r="D13" s="1054"/>
      <c r="E13" s="1054"/>
    </row>
    <row r="14" ht="15">
      <c r="A14" s="122"/>
    </row>
    <row r="15" spans="1:5" ht="19.5" customHeight="1">
      <c r="A15" s="122" t="s">
        <v>525</v>
      </c>
      <c r="B15" s="1054"/>
      <c r="C15" s="1054"/>
      <c r="D15" s="1054"/>
      <c r="E15" s="1054"/>
    </row>
    <row r="18" spans="1:29" ht="15.75" thickBot="1">
      <c r="A18" s="1052" t="s">
        <v>600</v>
      </c>
      <c r="B18" s="1052"/>
      <c r="C18" s="1052"/>
      <c r="D18" s="1052"/>
      <c r="E18" s="1052"/>
      <c r="G18" s="1052" t="s">
        <v>601</v>
      </c>
      <c r="H18" s="1052"/>
      <c r="I18" s="1052"/>
      <c r="J18" s="1052"/>
      <c r="K18" s="1052"/>
      <c r="M18" s="1052" t="s">
        <v>602</v>
      </c>
      <c r="N18" s="1052"/>
      <c r="O18" s="1052"/>
      <c r="P18" s="1052"/>
      <c r="Q18" s="1052"/>
      <c r="S18" s="1052" t="s">
        <v>603</v>
      </c>
      <c r="T18" s="1052"/>
      <c r="U18" s="1052"/>
      <c r="V18" s="1052"/>
      <c r="W18" s="1052"/>
      <c r="Y18" s="1052" t="s">
        <v>604</v>
      </c>
      <c r="Z18" s="1052"/>
      <c r="AA18" s="1052"/>
      <c r="AB18" s="1052"/>
      <c r="AC18" s="1052"/>
    </row>
    <row r="19" spans="1:29" ht="15">
      <c r="A19" s="162" t="s">
        <v>526</v>
      </c>
      <c r="B19" s="163" t="s">
        <v>527</v>
      </c>
      <c r="C19" s="163" t="s">
        <v>528</v>
      </c>
      <c r="D19" s="163" t="s">
        <v>529</v>
      </c>
      <c r="E19" s="163" t="s">
        <v>4</v>
      </c>
      <c r="G19" s="162" t="s">
        <v>526</v>
      </c>
      <c r="H19" s="163" t="s">
        <v>527</v>
      </c>
      <c r="I19" s="163" t="s">
        <v>528</v>
      </c>
      <c r="J19" s="163" t="s">
        <v>529</v>
      </c>
      <c r="K19" s="163" t="s">
        <v>4</v>
      </c>
      <c r="M19" s="162" t="s">
        <v>526</v>
      </c>
      <c r="N19" s="163" t="s">
        <v>527</v>
      </c>
      <c r="O19" s="163" t="s">
        <v>528</v>
      </c>
      <c r="P19" s="163" t="s">
        <v>529</v>
      </c>
      <c r="Q19" s="163" t="s">
        <v>4</v>
      </c>
      <c r="S19" s="162" t="s">
        <v>526</v>
      </c>
      <c r="T19" s="163" t="s">
        <v>527</v>
      </c>
      <c r="U19" s="163" t="s">
        <v>528</v>
      </c>
      <c r="V19" s="163" t="s">
        <v>529</v>
      </c>
      <c r="W19" s="163" t="s">
        <v>4</v>
      </c>
      <c r="Y19" s="162"/>
      <c r="Z19" s="163" t="s">
        <v>527</v>
      </c>
      <c r="AA19" s="163" t="s">
        <v>528</v>
      </c>
      <c r="AB19" s="163" t="s">
        <v>529</v>
      </c>
      <c r="AC19" s="163" t="s">
        <v>4</v>
      </c>
    </row>
    <row r="21" spans="1:29" ht="15">
      <c r="A21" s="265">
        <v>44032</v>
      </c>
      <c r="B21" s="266"/>
      <c r="C21" s="266"/>
      <c r="D21" s="266"/>
      <c r="E21" s="267">
        <f>SUM(B21:D21)</f>
        <v>0</v>
      </c>
      <c r="G21" s="265">
        <f>+A25+30</f>
        <v>44122</v>
      </c>
      <c r="H21" s="266"/>
      <c r="I21" s="266"/>
      <c r="J21" s="266"/>
      <c r="K21" s="267">
        <f>SUM(H21:J21)</f>
        <v>0</v>
      </c>
      <c r="L21" s="268"/>
      <c r="M21" s="265">
        <f>+G25+30</f>
        <v>44212</v>
      </c>
      <c r="N21" s="266"/>
      <c r="O21" s="266"/>
      <c r="P21" s="266"/>
      <c r="Q21" s="267">
        <f>SUM(N21:P21)</f>
        <v>0</v>
      </c>
      <c r="S21" s="265">
        <f>+M25+30</f>
        <v>44300</v>
      </c>
      <c r="T21" s="266"/>
      <c r="U21" s="266"/>
      <c r="V21" s="266"/>
      <c r="W21" s="267">
        <f>SUM(T21:V21)</f>
        <v>0</v>
      </c>
      <c r="Y21" s="265"/>
      <c r="Z21" s="269">
        <f>+T21+N21+H21+B21</f>
        <v>0</v>
      </c>
      <c r="AA21" s="269">
        <f>+U21+O21+I21+C21</f>
        <v>0</v>
      </c>
      <c r="AB21" s="269">
        <f>+V21+P21+J21+D21</f>
        <v>0</v>
      </c>
      <c r="AC21" s="269">
        <f>SUM(Z21:AB21)</f>
        <v>0</v>
      </c>
    </row>
    <row r="22" spans="2:29" ht="15">
      <c r="B22" s="266"/>
      <c r="C22" s="266"/>
      <c r="D22" s="266"/>
      <c r="E22" s="267"/>
      <c r="H22" s="266"/>
      <c r="I22" s="266"/>
      <c r="J22" s="266"/>
      <c r="K22" s="267"/>
      <c r="L22" s="268"/>
      <c r="N22" s="266"/>
      <c r="O22" s="266"/>
      <c r="P22" s="266"/>
      <c r="Q22" s="267"/>
      <c r="T22" s="266"/>
      <c r="U22" s="266"/>
      <c r="V22" s="266"/>
      <c r="W22" s="267"/>
      <c r="Z22" s="269"/>
      <c r="AA22" s="269"/>
      <c r="AB22" s="269"/>
      <c r="AC22" s="269"/>
    </row>
    <row r="23" spans="1:29" ht="15">
      <c r="A23" s="265">
        <f>+A21+30</f>
        <v>44062</v>
      </c>
      <c r="B23" s="266"/>
      <c r="C23" s="266"/>
      <c r="D23" s="266"/>
      <c r="E23" s="267">
        <f>SUM(B23:D23)</f>
        <v>0</v>
      </c>
      <c r="G23" s="265">
        <f>+G21+30</f>
        <v>44152</v>
      </c>
      <c r="H23" s="266"/>
      <c r="I23" s="266"/>
      <c r="J23" s="266"/>
      <c r="K23" s="267">
        <f>SUM(H23:J23)</f>
        <v>0</v>
      </c>
      <c r="L23" s="268"/>
      <c r="M23" s="265">
        <f>+M21+30</f>
        <v>44242</v>
      </c>
      <c r="N23" s="266"/>
      <c r="O23" s="266"/>
      <c r="P23" s="266"/>
      <c r="Q23" s="267">
        <f>SUM(N23:P23)</f>
        <v>0</v>
      </c>
      <c r="S23" s="265">
        <f>+S21+30</f>
        <v>44330</v>
      </c>
      <c r="T23" s="266"/>
      <c r="U23" s="266"/>
      <c r="V23" s="266"/>
      <c r="W23" s="267">
        <f>SUM(T23:V23)</f>
        <v>0</v>
      </c>
      <c r="Y23" s="265"/>
      <c r="Z23" s="269">
        <f>+T23+N23+H23+B23</f>
        <v>0</v>
      </c>
      <c r="AA23" s="269">
        <f>+U23+O23+I23+C23</f>
        <v>0</v>
      </c>
      <c r="AB23" s="269">
        <f>+V23+P23+J23+D23</f>
        <v>0</v>
      </c>
      <c r="AC23" s="269">
        <f>SUM(Z23:AB23)</f>
        <v>0</v>
      </c>
    </row>
    <row r="24" spans="2:29" ht="15">
      <c r="B24" s="266"/>
      <c r="C24" s="266"/>
      <c r="D24" s="266"/>
      <c r="E24" s="267"/>
      <c r="H24" s="266"/>
      <c r="I24" s="266"/>
      <c r="J24" s="266"/>
      <c r="K24" s="267"/>
      <c r="L24" s="268"/>
      <c r="N24" s="266"/>
      <c r="O24" s="266"/>
      <c r="P24" s="266"/>
      <c r="Q24" s="267"/>
      <c r="T24" s="266"/>
      <c r="U24" s="266"/>
      <c r="V24" s="266"/>
      <c r="W24" s="267"/>
      <c r="Z24" s="269"/>
      <c r="AA24" s="269"/>
      <c r="AB24" s="269"/>
      <c r="AC24" s="269"/>
    </row>
    <row r="25" spans="1:29" ht="15">
      <c r="A25" s="265">
        <f>+A23+30</f>
        <v>44092</v>
      </c>
      <c r="B25" s="266"/>
      <c r="C25" s="266"/>
      <c r="D25" s="266"/>
      <c r="E25" s="267">
        <f>SUM(B25:D25)</f>
        <v>0</v>
      </c>
      <c r="G25" s="265">
        <f>+G23+30</f>
        <v>44182</v>
      </c>
      <c r="H25" s="266"/>
      <c r="I25" s="266"/>
      <c r="J25" s="266"/>
      <c r="K25" s="267">
        <f>SUM(H25:J25)</f>
        <v>0</v>
      </c>
      <c r="L25" s="268"/>
      <c r="M25" s="265">
        <f>+M23+28</f>
        <v>44270</v>
      </c>
      <c r="N25" s="266"/>
      <c r="O25" s="266"/>
      <c r="P25" s="266"/>
      <c r="Q25" s="267">
        <f>SUM(N25:P25)</f>
        <v>0</v>
      </c>
      <c r="S25" s="265">
        <f>+S23+30</f>
        <v>44360</v>
      </c>
      <c r="T25" s="266"/>
      <c r="U25" s="266"/>
      <c r="V25" s="266"/>
      <c r="W25" s="267">
        <f>SUM(T25:V25)</f>
        <v>0</v>
      </c>
      <c r="Y25" s="265"/>
      <c r="Z25" s="269">
        <f>+T25+N25+H25+B25</f>
        <v>0</v>
      </c>
      <c r="AA25" s="269">
        <f>+U25+O25+I25+C25</f>
        <v>0</v>
      </c>
      <c r="AB25" s="269">
        <f>+V25+P25+J25+D25</f>
        <v>0</v>
      </c>
      <c r="AC25" s="269">
        <f>SUM(Z25:AB25)</f>
        <v>0</v>
      </c>
    </row>
    <row r="26" spans="2:29" ht="15">
      <c r="B26" s="268"/>
      <c r="C26" s="268"/>
      <c r="D26" s="268"/>
      <c r="E26" s="268"/>
      <c r="H26" s="268"/>
      <c r="I26" s="268"/>
      <c r="J26" s="268"/>
      <c r="K26" s="268"/>
      <c r="L26" s="268"/>
      <c r="N26" s="268"/>
      <c r="O26" s="268"/>
      <c r="P26" s="268"/>
      <c r="Q26" s="268"/>
      <c r="T26" s="268"/>
      <c r="U26" s="268"/>
      <c r="V26" s="268"/>
      <c r="W26" s="268"/>
      <c r="Z26" s="268"/>
      <c r="AA26" s="268"/>
      <c r="AB26" s="268"/>
      <c r="AC26" s="268"/>
    </row>
    <row r="27" spans="1:29" ht="15">
      <c r="A27" s="164" t="s">
        <v>530</v>
      </c>
      <c r="B27" s="270">
        <f>SUM(B21:B25)</f>
        <v>0</v>
      </c>
      <c r="C27" s="270">
        <f>SUM(C21:C25)</f>
        <v>0</v>
      </c>
      <c r="D27" s="270">
        <f>SUM(D21:D25)</f>
        <v>0</v>
      </c>
      <c r="E27" s="270">
        <f>SUM(E21:E25)</f>
        <v>0</v>
      </c>
      <c r="G27" s="164" t="s">
        <v>531</v>
      </c>
      <c r="H27" s="270">
        <f>SUM(H21:H25)</f>
        <v>0</v>
      </c>
      <c r="I27" s="270">
        <f>SUM(I21:I25)</f>
        <v>0</v>
      </c>
      <c r="J27" s="270">
        <f>SUM(J21:J25)</f>
        <v>0</v>
      </c>
      <c r="K27" s="270">
        <f>SUM(K21:K25)</f>
        <v>0</v>
      </c>
      <c r="L27" s="268"/>
      <c r="M27" s="271" t="s">
        <v>532</v>
      </c>
      <c r="N27" s="270">
        <f>SUM(N21:N25)</f>
        <v>0</v>
      </c>
      <c r="O27" s="270">
        <f>SUM(O21:O25)</f>
        <v>0</v>
      </c>
      <c r="P27" s="270">
        <f>SUM(P21:P25)</f>
        <v>0</v>
      </c>
      <c r="Q27" s="270">
        <f>SUM(Q21:Q25)</f>
        <v>0</v>
      </c>
      <c r="S27" s="164" t="s">
        <v>533</v>
      </c>
      <c r="T27" s="270">
        <f>SUM(T21:T25)</f>
        <v>0</v>
      </c>
      <c r="U27" s="270">
        <f>SUM(U21:U25)</f>
        <v>0</v>
      </c>
      <c r="V27" s="270">
        <f>SUM(V21:V25)</f>
        <v>0</v>
      </c>
      <c r="W27" s="270">
        <f>SUM(W21:W25)</f>
        <v>0</v>
      </c>
      <c r="Y27" s="271" t="s">
        <v>605</v>
      </c>
      <c r="Z27" s="270">
        <f>SUM(Z21:Z25)</f>
        <v>0</v>
      </c>
      <c r="AA27" s="270">
        <f>SUM(AA21:AA25)</f>
        <v>0</v>
      </c>
      <c r="AB27" s="270">
        <f>SUM(AB21:AB25)</f>
        <v>0</v>
      </c>
      <c r="AC27" s="270">
        <f>SUM(AC21:AC25)</f>
        <v>0</v>
      </c>
    </row>
    <row r="28" spans="2:29" ht="15">
      <c r="B28" s="272"/>
      <c r="C28" s="272"/>
      <c r="D28" s="268"/>
      <c r="E28" s="268"/>
      <c r="G28" s="268"/>
      <c r="H28" s="272"/>
      <c r="I28" s="272"/>
      <c r="J28" s="268"/>
      <c r="K28" s="268"/>
      <c r="L28" s="268"/>
      <c r="M28" s="268"/>
      <c r="N28" s="272"/>
      <c r="O28" s="272"/>
      <c r="P28" s="268"/>
      <c r="Q28" s="268"/>
      <c r="T28" s="272"/>
      <c r="U28" s="272"/>
      <c r="V28" s="268"/>
      <c r="W28" s="268"/>
      <c r="Z28" s="272"/>
      <c r="AA28" s="272"/>
      <c r="AB28" s="268"/>
      <c r="AC28" s="268"/>
    </row>
    <row r="29" spans="1:29" ht="15">
      <c r="A29" s="47" t="s">
        <v>534</v>
      </c>
      <c r="B29" s="273" t="e">
        <f>+B27/E27</f>
        <v>#DIV/0!</v>
      </c>
      <c r="C29" s="273" t="e">
        <f>+C27/E27</f>
        <v>#DIV/0!</v>
      </c>
      <c r="D29" s="273" t="e">
        <f>+D27/E27</f>
        <v>#DIV/0!</v>
      </c>
      <c r="E29" s="273" t="e">
        <f>SUM(B29:D29)</f>
        <v>#DIV/0!</v>
      </c>
      <c r="G29" s="47" t="s">
        <v>534</v>
      </c>
      <c r="H29" s="273" t="e">
        <f>+H27/K27</f>
        <v>#DIV/0!</v>
      </c>
      <c r="I29" s="273" t="e">
        <f>+I27/K27</f>
        <v>#DIV/0!</v>
      </c>
      <c r="J29" s="273" t="e">
        <f>+J27/K27</f>
        <v>#DIV/0!</v>
      </c>
      <c r="K29" s="273" t="e">
        <f>SUM(H29:J29)</f>
        <v>#DIV/0!</v>
      </c>
      <c r="L29" s="268"/>
      <c r="M29" s="47" t="s">
        <v>534</v>
      </c>
      <c r="N29" s="273" t="e">
        <f>+N27/Q27</f>
        <v>#DIV/0!</v>
      </c>
      <c r="O29" s="273" t="e">
        <f>+O27/Q27</f>
        <v>#DIV/0!</v>
      </c>
      <c r="P29" s="273" t="e">
        <f>+P27/Q27</f>
        <v>#DIV/0!</v>
      </c>
      <c r="Q29" s="273" t="e">
        <f>SUM(N29:P29)</f>
        <v>#DIV/0!</v>
      </c>
      <c r="S29" s="47" t="s">
        <v>534</v>
      </c>
      <c r="T29" s="273" t="e">
        <f>+T27/W27</f>
        <v>#DIV/0!</v>
      </c>
      <c r="U29" s="273" t="e">
        <f>+U27/W27</f>
        <v>#DIV/0!</v>
      </c>
      <c r="V29" s="273" t="e">
        <f>+V27/W27</f>
        <v>#DIV/0!</v>
      </c>
      <c r="W29" s="273" t="e">
        <f>SUM(T29:V29)</f>
        <v>#DIV/0!</v>
      </c>
      <c r="Y29" s="47" t="s">
        <v>534</v>
      </c>
      <c r="Z29" s="273" t="e">
        <f>+Z27/AC27</f>
        <v>#DIV/0!</v>
      </c>
      <c r="AA29" s="273" t="e">
        <f>+AA27/AC27</f>
        <v>#DIV/0!</v>
      </c>
      <c r="AB29" s="273" t="e">
        <f>+AB27/AC27</f>
        <v>#DIV/0!</v>
      </c>
      <c r="AC29" s="273" t="e">
        <f>SUM(Z29:AB29)</f>
        <v>#DIV/0!</v>
      </c>
    </row>
    <row r="30" spans="7:13" ht="15">
      <c r="G30" s="268"/>
      <c r="L30" s="268"/>
      <c r="M30" s="268"/>
    </row>
    <row r="31" spans="3:29" s="274" customFormat="1" ht="15">
      <c r="C31" s="275"/>
      <c r="D31" s="276" t="s">
        <v>535</v>
      </c>
      <c r="E31" s="277"/>
      <c r="J31" s="276" t="s">
        <v>535</v>
      </c>
      <c r="K31" s="277"/>
      <c r="P31" s="276" t="s">
        <v>535</v>
      </c>
      <c r="Q31" s="277"/>
      <c r="V31" s="276" t="s">
        <v>535</v>
      </c>
      <c r="W31" s="277"/>
      <c r="AB31" s="276" t="s">
        <v>535</v>
      </c>
      <c r="AC31" s="277">
        <f>+W31+Q31+K31+E31</f>
        <v>0</v>
      </c>
    </row>
    <row r="32" spans="4:29" s="274" customFormat="1" ht="15">
      <c r="D32" s="276" t="s">
        <v>536</v>
      </c>
      <c r="E32" s="274" t="e">
        <f>+E31*B29</f>
        <v>#DIV/0!</v>
      </c>
      <c r="J32" s="276" t="s">
        <v>536</v>
      </c>
      <c r="K32" s="274" t="e">
        <f>+K31*H29</f>
        <v>#DIV/0!</v>
      </c>
      <c r="P32" s="276" t="s">
        <v>536</v>
      </c>
      <c r="Q32" s="274" t="e">
        <f>+Q31*N29</f>
        <v>#DIV/0!</v>
      </c>
      <c r="V32" s="276" t="s">
        <v>536</v>
      </c>
      <c r="W32" s="274" t="e">
        <f>+W31*T29</f>
        <v>#DIV/0!</v>
      </c>
      <c r="AB32" s="276" t="s">
        <v>536</v>
      </c>
      <c r="AC32" s="274" t="e">
        <f>+AC31*Z29</f>
        <v>#DIV/0!</v>
      </c>
    </row>
    <row r="33" spans="4:29" s="274" customFormat="1" ht="15">
      <c r="D33" s="276" t="s">
        <v>537</v>
      </c>
      <c r="E33" s="274" t="e">
        <f>+E31*C29</f>
        <v>#DIV/0!</v>
      </c>
      <c r="J33" s="276" t="s">
        <v>537</v>
      </c>
      <c r="K33" s="274" t="e">
        <f>+K31*I29</f>
        <v>#DIV/0!</v>
      </c>
      <c r="P33" s="276" t="s">
        <v>537</v>
      </c>
      <c r="Q33" s="274" t="e">
        <f>+Q31*O29</f>
        <v>#DIV/0!</v>
      </c>
      <c r="V33" s="276" t="s">
        <v>537</v>
      </c>
      <c r="W33" s="274" t="e">
        <f>+W31*U29</f>
        <v>#DIV/0!</v>
      </c>
      <c r="AB33" s="276" t="s">
        <v>537</v>
      </c>
      <c r="AC33" s="274" t="e">
        <f>+AC31*AA29</f>
        <v>#DIV/0!</v>
      </c>
    </row>
    <row r="34" spans="4:29" s="274" customFormat="1" ht="15">
      <c r="D34" s="276" t="s">
        <v>538</v>
      </c>
      <c r="E34" s="274" t="e">
        <f>+E31*D29</f>
        <v>#DIV/0!</v>
      </c>
      <c r="J34" s="276" t="s">
        <v>538</v>
      </c>
      <c r="K34" s="274" t="e">
        <f>+K31*J29</f>
        <v>#DIV/0!</v>
      </c>
      <c r="P34" s="276" t="s">
        <v>538</v>
      </c>
      <c r="Q34" s="274" t="e">
        <f>+Q31*P29</f>
        <v>#DIV/0!</v>
      </c>
      <c r="V34" s="276" t="s">
        <v>538</v>
      </c>
      <c r="W34" s="274" t="e">
        <f>+W31*V29</f>
        <v>#DIV/0!</v>
      </c>
      <c r="AB34" s="276" t="s">
        <v>538</v>
      </c>
      <c r="AC34" s="274" t="e">
        <f>+AC31*AB29</f>
        <v>#DIV/0!</v>
      </c>
    </row>
    <row r="35" spans="4:28" s="274" customFormat="1" ht="15">
      <c r="D35" s="276"/>
      <c r="J35" s="276"/>
      <c r="P35" s="276"/>
      <c r="V35" s="276"/>
      <c r="AB35" s="276"/>
    </row>
    <row r="36" spans="3:29" s="274" customFormat="1" ht="15">
      <c r="C36" s="275"/>
      <c r="D36" s="276" t="s">
        <v>539</v>
      </c>
      <c r="E36" s="277"/>
      <c r="J36" s="276" t="s">
        <v>539</v>
      </c>
      <c r="K36" s="277"/>
      <c r="P36" s="276" t="s">
        <v>539</v>
      </c>
      <c r="Q36" s="277"/>
      <c r="V36" s="276" t="s">
        <v>539</v>
      </c>
      <c r="W36" s="277"/>
      <c r="AB36" s="276" t="s">
        <v>539</v>
      </c>
      <c r="AC36" s="277">
        <f>+W36+Q36+K36+E36</f>
        <v>0</v>
      </c>
    </row>
    <row r="37" spans="4:29" s="274" customFormat="1" ht="15">
      <c r="D37" s="276" t="s">
        <v>536</v>
      </c>
      <c r="E37" s="274" t="e">
        <f>+E36*B29</f>
        <v>#DIV/0!</v>
      </c>
      <c r="J37" s="276" t="s">
        <v>536</v>
      </c>
      <c r="K37" s="274" t="e">
        <f>+K36*H29</f>
        <v>#DIV/0!</v>
      </c>
      <c r="P37" s="276" t="s">
        <v>536</v>
      </c>
      <c r="Q37" s="274" t="e">
        <f>+Q36*N29</f>
        <v>#DIV/0!</v>
      </c>
      <c r="V37" s="276" t="s">
        <v>536</v>
      </c>
      <c r="W37" s="274" t="e">
        <f>+W36*T29</f>
        <v>#DIV/0!</v>
      </c>
      <c r="AB37" s="276" t="s">
        <v>536</v>
      </c>
      <c r="AC37" s="274" t="e">
        <f>+AC36*Z29</f>
        <v>#DIV/0!</v>
      </c>
    </row>
    <row r="38" spans="4:29" s="274" customFormat="1" ht="15">
      <c r="D38" s="276" t="s">
        <v>537</v>
      </c>
      <c r="E38" s="274" t="e">
        <f>+E36*C29</f>
        <v>#DIV/0!</v>
      </c>
      <c r="J38" s="276" t="s">
        <v>537</v>
      </c>
      <c r="K38" s="274" t="e">
        <f>+K36*I29</f>
        <v>#DIV/0!</v>
      </c>
      <c r="P38" s="276" t="s">
        <v>537</v>
      </c>
      <c r="Q38" s="274" t="e">
        <f>+Q36*O29</f>
        <v>#DIV/0!</v>
      </c>
      <c r="V38" s="276" t="s">
        <v>537</v>
      </c>
      <c r="W38" s="274" t="e">
        <f>+W36*U29</f>
        <v>#DIV/0!</v>
      </c>
      <c r="AB38" s="276" t="s">
        <v>537</v>
      </c>
      <c r="AC38" s="274" t="e">
        <f>+AC36*AA29</f>
        <v>#DIV/0!</v>
      </c>
    </row>
    <row r="39" spans="4:29" s="274" customFormat="1" ht="15">
      <c r="D39" s="276" t="s">
        <v>538</v>
      </c>
      <c r="E39" s="274" t="e">
        <f>+E36*D29</f>
        <v>#DIV/0!</v>
      </c>
      <c r="J39" s="276" t="s">
        <v>538</v>
      </c>
      <c r="K39" s="274" t="e">
        <f>+K36*J29</f>
        <v>#DIV/0!</v>
      </c>
      <c r="P39" s="276" t="s">
        <v>538</v>
      </c>
      <c r="Q39" s="274" t="e">
        <f>+Q36*P29</f>
        <v>#DIV/0!</v>
      </c>
      <c r="V39" s="276" t="s">
        <v>538</v>
      </c>
      <c r="W39" s="274" t="e">
        <f>+W36*V29</f>
        <v>#DIV/0!</v>
      </c>
      <c r="AB39" s="276" t="s">
        <v>538</v>
      </c>
      <c r="AC39" s="274" t="e">
        <f>+AC36*AB29</f>
        <v>#DIV/0!</v>
      </c>
    </row>
    <row r="40" spans="1:29" s="274" customFormat="1" ht="15" thickBot="1">
      <c r="A40" s="278"/>
      <c r="B40" s="278"/>
      <c r="C40" s="278"/>
      <c r="D40" s="279"/>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row>
    <row r="41" ht="15">
      <c r="A41" s="262"/>
    </row>
    <row r="42" spans="1:5" ht="19.5" customHeight="1">
      <c r="A42" s="122" t="s">
        <v>524</v>
      </c>
      <c r="B42" s="1053"/>
      <c r="C42" s="1054"/>
      <c r="D42" s="1054"/>
      <c r="E42" s="1054"/>
    </row>
    <row r="43" ht="15">
      <c r="A43" s="122"/>
    </row>
    <row r="44" spans="1:5" ht="19.5" customHeight="1">
      <c r="A44" s="122" t="s">
        <v>525</v>
      </c>
      <c r="B44" s="1054"/>
      <c r="C44" s="1054"/>
      <c r="D44" s="1054"/>
      <c r="E44" s="1054"/>
    </row>
    <row r="47" spans="1:29" ht="15.75" thickBot="1">
      <c r="A47" s="1052" t="s">
        <v>600</v>
      </c>
      <c r="B47" s="1052"/>
      <c r="C47" s="1052"/>
      <c r="D47" s="1052"/>
      <c r="E47" s="1052"/>
      <c r="G47" s="1052" t="s">
        <v>601</v>
      </c>
      <c r="H47" s="1052"/>
      <c r="I47" s="1052"/>
      <c r="J47" s="1052"/>
      <c r="K47" s="1052"/>
      <c r="M47" s="1052" t="s">
        <v>602</v>
      </c>
      <c r="N47" s="1052"/>
      <c r="O47" s="1052"/>
      <c r="P47" s="1052"/>
      <c r="Q47" s="1052"/>
      <c r="S47" s="1052" t="s">
        <v>603</v>
      </c>
      <c r="T47" s="1052"/>
      <c r="U47" s="1052"/>
      <c r="V47" s="1052"/>
      <c r="W47" s="1052"/>
      <c r="Y47" s="1052" t="s">
        <v>604</v>
      </c>
      <c r="Z47" s="1052"/>
      <c r="AA47" s="1052"/>
      <c r="AB47" s="1052"/>
      <c r="AC47" s="1052"/>
    </row>
    <row r="48" spans="1:29" ht="15">
      <c r="A48" s="303" t="s">
        <v>526</v>
      </c>
      <c r="B48" s="302" t="s">
        <v>527</v>
      </c>
      <c r="C48" s="302" t="s">
        <v>528</v>
      </c>
      <c r="D48" s="302" t="s">
        <v>529</v>
      </c>
      <c r="E48" s="302" t="s">
        <v>4</v>
      </c>
      <c r="G48" s="303" t="s">
        <v>526</v>
      </c>
      <c r="H48" s="302" t="s">
        <v>527</v>
      </c>
      <c r="I48" s="302" t="s">
        <v>528</v>
      </c>
      <c r="J48" s="302" t="s">
        <v>529</v>
      </c>
      <c r="K48" s="302" t="s">
        <v>4</v>
      </c>
      <c r="M48" s="303" t="s">
        <v>526</v>
      </c>
      <c r="N48" s="302" t="s">
        <v>527</v>
      </c>
      <c r="O48" s="302" t="s">
        <v>528</v>
      </c>
      <c r="P48" s="302" t="s">
        <v>529</v>
      </c>
      <c r="Q48" s="302" t="s">
        <v>4</v>
      </c>
      <c r="S48" s="303" t="s">
        <v>526</v>
      </c>
      <c r="T48" s="302" t="s">
        <v>527</v>
      </c>
      <c r="U48" s="302" t="s">
        <v>528</v>
      </c>
      <c r="V48" s="302" t="s">
        <v>529</v>
      </c>
      <c r="W48" s="302" t="s">
        <v>4</v>
      </c>
      <c r="Y48" s="303"/>
      <c r="Z48" s="302" t="s">
        <v>527</v>
      </c>
      <c r="AA48" s="302" t="s">
        <v>528</v>
      </c>
      <c r="AB48" s="302" t="s">
        <v>529</v>
      </c>
      <c r="AC48" s="302" t="s">
        <v>4</v>
      </c>
    </row>
    <row r="50" spans="1:29" ht="15">
      <c r="A50" s="265">
        <f>+A21</f>
        <v>44032</v>
      </c>
      <c r="B50" s="266"/>
      <c r="C50" s="266"/>
      <c r="D50" s="266"/>
      <c r="E50" s="267">
        <f>SUM(B50:D50)</f>
        <v>0</v>
      </c>
      <c r="G50" s="265">
        <f>+A54+30</f>
        <v>44122</v>
      </c>
      <c r="H50" s="266"/>
      <c r="I50" s="266"/>
      <c r="J50" s="266"/>
      <c r="K50" s="267">
        <f>SUM(H50:J50)</f>
        <v>0</v>
      </c>
      <c r="L50" s="268"/>
      <c r="M50" s="265">
        <f>+G54+30</f>
        <v>44212</v>
      </c>
      <c r="N50" s="266"/>
      <c r="O50" s="266"/>
      <c r="P50" s="266"/>
      <c r="Q50" s="267">
        <f>SUM(N50:P50)</f>
        <v>0</v>
      </c>
      <c r="S50" s="265">
        <f>+M54+30</f>
        <v>44300</v>
      </c>
      <c r="T50" s="266"/>
      <c r="U50" s="266"/>
      <c r="V50" s="266"/>
      <c r="W50" s="267">
        <f>SUM(T50:V50)</f>
        <v>0</v>
      </c>
      <c r="Y50" s="265"/>
      <c r="Z50" s="269">
        <f>+T50+N50+H50+B50</f>
        <v>0</v>
      </c>
      <c r="AA50" s="269">
        <f>+U50+O50+I50+C50</f>
        <v>0</v>
      </c>
      <c r="AB50" s="269">
        <f>+V50+P50+J50+D50</f>
        <v>0</v>
      </c>
      <c r="AC50" s="269">
        <f>SUM(Z50:AB50)</f>
        <v>0</v>
      </c>
    </row>
    <row r="51" spans="2:29" ht="15">
      <c r="B51" s="266"/>
      <c r="C51" s="266"/>
      <c r="D51" s="266"/>
      <c r="E51" s="267"/>
      <c r="H51" s="266"/>
      <c r="I51" s="266"/>
      <c r="J51" s="266"/>
      <c r="K51" s="267"/>
      <c r="L51" s="268"/>
      <c r="N51" s="266"/>
      <c r="O51" s="266"/>
      <c r="P51" s="266"/>
      <c r="Q51" s="267"/>
      <c r="T51" s="266"/>
      <c r="U51" s="266"/>
      <c r="V51" s="266"/>
      <c r="W51" s="267"/>
      <c r="Z51" s="269"/>
      <c r="AA51" s="269"/>
      <c r="AB51" s="269"/>
      <c r="AC51" s="269"/>
    </row>
    <row r="52" spans="1:29" ht="15">
      <c r="A52" s="265">
        <f>+A50+30</f>
        <v>44062</v>
      </c>
      <c r="B52" s="266"/>
      <c r="C52" s="266"/>
      <c r="D52" s="266"/>
      <c r="E52" s="267">
        <f>SUM(B52:D52)</f>
        <v>0</v>
      </c>
      <c r="G52" s="265">
        <f>+G50+30</f>
        <v>44152</v>
      </c>
      <c r="H52" s="266"/>
      <c r="I52" s="266"/>
      <c r="J52" s="266"/>
      <c r="K52" s="267">
        <f>SUM(H52:J52)</f>
        <v>0</v>
      </c>
      <c r="L52" s="268"/>
      <c r="M52" s="265">
        <f>+M50+30</f>
        <v>44242</v>
      </c>
      <c r="N52" s="266"/>
      <c r="O52" s="266"/>
      <c r="P52" s="266"/>
      <c r="Q52" s="267">
        <f>SUM(N52:P52)</f>
        <v>0</v>
      </c>
      <c r="S52" s="265">
        <f>+S50+30</f>
        <v>44330</v>
      </c>
      <c r="T52" s="266"/>
      <c r="U52" s="266"/>
      <c r="V52" s="266"/>
      <c r="W52" s="267">
        <f>SUM(T52:V52)</f>
        <v>0</v>
      </c>
      <c r="Y52" s="265"/>
      <c r="Z52" s="269">
        <f>+T52+N52+H52+B52</f>
        <v>0</v>
      </c>
      <c r="AA52" s="269">
        <f>+U52+O52+I52+C52</f>
        <v>0</v>
      </c>
      <c r="AB52" s="269">
        <f>+V52+P52+J52+D52</f>
        <v>0</v>
      </c>
      <c r="AC52" s="269">
        <f>SUM(Z52:AB52)</f>
        <v>0</v>
      </c>
    </row>
    <row r="53" spans="2:29" ht="15">
      <c r="B53" s="266"/>
      <c r="C53" s="266"/>
      <c r="D53" s="266"/>
      <c r="E53" s="267"/>
      <c r="H53" s="266"/>
      <c r="I53" s="266"/>
      <c r="J53" s="266"/>
      <c r="K53" s="267"/>
      <c r="L53" s="268"/>
      <c r="N53" s="266"/>
      <c r="O53" s="266"/>
      <c r="P53" s="266"/>
      <c r="Q53" s="267"/>
      <c r="T53" s="266"/>
      <c r="U53" s="266"/>
      <c r="V53" s="266"/>
      <c r="W53" s="267"/>
      <c r="Z53" s="269"/>
      <c r="AA53" s="269"/>
      <c r="AB53" s="269"/>
      <c r="AC53" s="269"/>
    </row>
    <row r="54" spans="1:29" ht="15">
      <c r="A54" s="265">
        <f>+A52+30</f>
        <v>44092</v>
      </c>
      <c r="B54" s="266"/>
      <c r="C54" s="266"/>
      <c r="D54" s="266"/>
      <c r="E54" s="267">
        <f>SUM(B54:D54)</f>
        <v>0</v>
      </c>
      <c r="G54" s="265">
        <f>+G52+30</f>
        <v>44182</v>
      </c>
      <c r="H54" s="266"/>
      <c r="I54" s="266"/>
      <c r="J54" s="266"/>
      <c r="K54" s="267">
        <f>SUM(H54:J54)</f>
        <v>0</v>
      </c>
      <c r="L54" s="268"/>
      <c r="M54" s="265">
        <f>+M52+28</f>
        <v>44270</v>
      </c>
      <c r="N54" s="266"/>
      <c r="O54" s="266"/>
      <c r="P54" s="266"/>
      <c r="Q54" s="267">
        <f>SUM(N54:P54)</f>
        <v>0</v>
      </c>
      <c r="S54" s="265">
        <f>+S52+30</f>
        <v>44360</v>
      </c>
      <c r="T54" s="266"/>
      <c r="U54" s="266"/>
      <c r="V54" s="266"/>
      <c r="W54" s="267">
        <f>SUM(T54:V54)</f>
        <v>0</v>
      </c>
      <c r="Y54" s="265"/>
      <c r="Z54" s="269">
        <f>+T54+N54+H54+B54</f>
        <v>0</v>
      </c>
      <c r="AA54" s="269">
        <f>+U54+O54+I54+C54</f>
        <v>0</v>
      </c>
      <c r="AB54" s="269">
        <f>+V54+P54+J54+D54</f>
        <v>0</v>
      </c>
      <c r="AC54" s="269">
        <f>SUM(Z54:AB54)</f>
        <v>0</v>
      </c>
    </row>
    <row r="55" spans="2:29" ht="15">
      <c r="B55" s="268"/>
      <c r="C55" s="268"/>
      <c r="D55" s="268"/>
      <c r="E55" s="268"/>
      <c r="H55" s="268"/>
      <c r="I55" s="268"/>
      <c r="J55" s="268"/>
      <c r="K55" s="268"/>
      <c r="L55" s="268"/>
      <c r="N55" s="268"/>
      <c r="O55" s="268"/>
      <c r="P55" s="268"/>
      <c r="Q55" s="268"/>
      <c r="T55" s="268"/>
      <c r="U55" s="268"/>
      <c r="V55" s="268"/>
      <c r="W55" s="268"/>
      <c r="Z55" s="268"/>
      <c r="AA55" s="268"/>
      <c r="AB55" s="268"/>
      <c r="AC55" s="268"/>
    </row>
    <row r="56" spans="1:29" ht="15">
      <c r="A56" s="164" t="s">
        <v>530</v>
      </c>
      <c r="B56" s="270">
        <f>SUM(B50:B54)</f>
        <v>0</v>
      </c>
      <c r="C56" s="270">
        <f>SUM(C50:C54)</f>
        <v>0</v>
      </c>
      <c r="D56" s="270">
        <f>SUM(D50:D54)</f>
        <v>0</v>
      </c>
      <c r="E56" s="270">
        <f>SUM(E50:E54)</f>
        <v>0</v>
      </c>
      <c r="G56" s="164" t="s">
        <v>531</v>
      </c>
      <c r="H56" s="270">
        <f>SUM(H50:H54)</f>
        <v>0</v>
      </c>
      <c r="I56" s="270">
        <f>SUM(I50:I54)</f>
        <v>0</v>
      </c>
      <c r="J56" s="270">
        <f>SUM(J50:J54)</f>
        <v>0</v>
      </c>
      <c r="K56" s="270">
        <f>SUM(K50:K54)</f>
        <v>0</v>
      </c>
      <c r="L56" s="268"/>
      <c r="M56" s="271" t="s">
        <v>532</v>
      </c>
      <c r="N56" s="270">
        <f>SUM(N50:N54)</f>
        <v>0</v>
      </c>
      <c r="O56" s="270">
        <f>SUM(O50:O54)</f>
        <v>0</v>
      </c>
      <c r="P56" s="270">
        <f>SUM(P50:P54)</f>
        <v>0</v>
      </c>
      <c r="Q56" s="270">
        <f>SUM(Q50:Q54)</f>
        <v>0</v>
      </c>
      <c r="S56" s="164" t="s">
        <v>533</v>
      </c>
      <c r="T56" s="270">
        <f>SUM(T50:T54)</f>
        <v>0</v>
      </c>
      <c r="U56" s="270">
        <f>SUM(U50:U54)</f>
        <v>0</v>
      </c>
      <c r="V56" s="270">
        <f>SUM(V50:V54)</f>
        <v>0</v>
      </c>
      <c r="W56" s="270">
        <f>SUM(W50:W54)</f>
        <v>0</v>
      </c>
      <c r="Y56" s="271" t="s">
        <v>605</v>
      </c>
      <c r="Z56" s="270">
        <f>SUM(Z50:Z54)</f>
        <v>0</v>
      </c>
      <c r="AA56" s="270">
        <f>SUM(AA50:AA54)</f>
        <v>0</v>
      </c>
      <c r="AB56" s="270">
        <f>SUM(AB50:AB54)</f>
        <v>0</v>
      </c>
      <c r="AC56" s="270">
        <f>SUM(AC50:AC54)</f>
        <v>0</v>
      </c>
    </row>
    <row r="57" spans="2:29" ht="15">
      <c r="B57" s="272"/>
      <c r="C57" s="272"/>
      <c r="D57" s="268"/>
      <c r="E57" s="268"/>
      <c r="G57" s="268"/>
      <c r="H57" s="272"/>
      <c r="I57" s="272"/>
      <c r="J57" s="268"/>
      <c r="K57" s="268"/>
      <c r="L57" s="268"/>
      <c r="M57" s="268"/>
      <c r="N57" s="272"/>
      <c r="O57" s="272"/>
      <c r="P57" s="268"/>
      <c r="Q57" s="268"/>
      <c r="T57" s="272"/>
      <c r="U57" s="272"/>
      <c r="V57" s="268"/>
      <c r="W57" s="268"/>
      <c r="Z57" s="272"/>
      <c r="AA57" s="272"/>
      <c r="AB57" s="268"/>
      <c r="AC57" s="268"/>
    </row>
    <row r="58" spans="1:29" ht="15">
      <c r="A58" s="47" t="s">
        <v>534</v>
      </c>
      <c r="B58" s="273" t="e">
        <f>+B56/E56</f>
        <v>#DIV/0!</v>
      </c>
      <c r="C58" s="273" t="e">
        <f>+C56/E56</f>
        <v>#DIV/0!</v>
      </c>
      <c r="D58" s="273" t="e">
        <f>+D56/E56</f>
        <v>#DIV/0!</v>
      </c>
      <c r="E58" s="273" t="e">
        <f>SUM(B58:D58)</f>
        <v>#DIV/0!</v>
      </c>
      <c r="G58" s="47" t="s">
        <v>534</v>
      </c>
      <c r="H58" s="273" t="e">
        <f>+H56/K56</f>
        <v>#DIV/0!</v>
      </c>
      <c r="I58" s="273" t="e">
        <f>+I56/K56</f>
        <v>#DIV/0!</v>
      </c>
      <c r="J58" s="273" t="e">
        <f>+J56/K56</f>
        <v>#DIV/0!</v>
      </c>
      <c r="K58" s="273" t="e">
        <f>SUM(H58:J58)</f>
        <v>#DIV/0!</v>
      </c>
      <c r="L58" s="268"/>
      <c r="M58" s="47" t="s">
        <v>534</v>
      </c>
      <c r="N58" s="273" t="e">
        <f>+N56/Q56</f>
        <v>#DIV/0!</v>
      </c>
      <c r="O58" s="273" t="e">
        <f>+O56/Q56</f>
        <v>#DIV/0!</v>
      </c>
      <c r="P58" s="273" t="e">
        <f>+P56/Q56</f>
        <v>#DIV/0!</v>
      </c>
      <c r="Q58" s="273" t="e">
        <f>SUM(N58:P58)</f>
        <v>#DIV/0!</v>
      </c>
      <c r="S58" s="47" t="s">
        <v>534</v>
      </c>
      <c r="T58" s="273" t="e">
        <f>+T56/W56</f>
        <v>#DIV/0!</v>
      </c>
      <c r="U58" s="273" t="e">
        <f>+U56/W56</f>
        <v>#DIV/0!</v>
      </c>
      <c r="V58" s="273" t="e">
        <f>+V56/W56</f>
        <v>#DIV/0!</v>
      </c>
      <c r="W58" s="273" t="e">
        <f>SUM(T58:V58)</f>
        <v>#DIV/0!</v>
      </c>
      <c r="Y58" s="47" t="s">
        <v>534</v>
      </c>
      <c r="Z58" s="273" t="e">
        <f>+Z56/AC56</f>
        <v>#DIV/0!</v>
      </c>
      <c r="AA58" s="273" t="e">
        <f>+AA56/AC56</f>
        <v>#DIV/0!</v>
      </c>
      <c r="AB58" s="273" t="e">
        <f>+AB56/AC56</f>
        <v>#DIV/0!</v>
      </c>
      <c r="AC58" s="273" t="e">
        <f>SUM(Z58:AB58)</f>
        <v>#DIV/0!</v>
      </c>
    </row>
    <row r="59" spans="7:13" ht="15">
      <c r="G59" s="268"/>
      <c r="L59" s="268"/>
      <c r="M59" s="268"/>
    </row>
    <row r="60" spans="3:29" s="274" customFormat="1" ht="15">
      <c r="C60" s="275"/>
      <c r="D60" s="276" t="s">
        <v>535</v>
      </c>
      <c r="E60" s="277"/>
      <c r="J60" s="276" t="s">
        <v>535</v>
      </c>
      <c r="K60" s="277"/>
      <c r="P60" s="276" t="s">
        <v>535</v>
      </c>
      <c r="Q60" s="277"/>
      <c r="V60" s="276" t="s">
        <v>535</v>
      </c>
      <c r="W60" s="277"/>
      <c r="AB60" s="276" t="s">
        <v>535</v>
      </c>
      <c r="AC60" s="277">
        <f>+W60+Q60+K60+E60</f>
        <v>0</v>
      </c>
    </row>
    <row r="61" spans="4:29" s="274" customFormat="1" ht="15">
      <c r="D61" s="276" t="s">
        <v>536</v>
      </c>
      <c r="E61" s="274" t="e">
        <f>+E60*B58</f>
        <v>#DIV/0!</v>
      </c>
      <c r="J61" s="276" t="s">
        <v>536</v>
      </c>
      <c r="K61" s="274" t="e">
        <f>+K60*H58</f>
        <v>#DIV/0!</v>
      </c>
      <c r="P61" s="276" t="s">
        <v>536</v>
      </c>
      <c r="Q61" s="274" t="e">
        <f>+Q60*N58</f>
        <v>#DIV/0!</v>
      </c>
      <c r="V61" s="276" t="s">
        <v>536</v>
      </c>
      <c r="W61" s="274" t="e">
        <f>+W60*T58</f>
        <v>#DIV/0!</v>
      </c>
      <c r="AB61" s="276" t="s">
        <v>536</v>
      </c>
      <c r="AC61" s="274" t="e">
        <f>+AC60*Z58</f>
        <v>#DIV/0!</v>
      </c>
    </row>
    <row r="62" spans="4:29" s="274" customFormat="1" ht="15">
      <c r="D62" s="276" t="s">
        <v>537</v>
      </c>
      <c r="E62" s="274" t="e">
        <f>+E60*C58</f>
        <v>#DIV/0!</v>
      </c>
      <c r="J62" s="276" t="s">
        <v>537</v>
      </c>
      <c r="K62" s="274" t="e">
        <f>+K60*I58</f>
        <v>#DIV/0!</v>
      </c>
      <c r="P62" s="276" t="s">
        <v>537</v>
      </c>
      <c r="Q62" s="274" t="e">
        <f>+Q60*O58</f>
        <v>#DIV/0!</v>
      </c>
      <c r="V62" s="276" t="s">
        <v>537</v>
      </c>
      <c r="W62" s="274" t="e">
        <f>+W60*U58</f>
        <v>#DIV/0!</v>
      </c>
      <c r="AB62" s="276" t="s">
        <v>537</v>
      </c>
      <c r="AC62" s="274" t="e">
        <f>+AC60*AA58</f>
        <v>#DIV/0!</v>
      </c>
    </row>
    <row r="63" spans="4:29" s="274" customFormat="1" ht="15">
      <c r="D63" s="276" t="s">
        <v>538</v>
      </c>
      <c r="E63" s="274" t="e">
        <f>+E60*D58</f>
        <v>#DIV/0!</v>
      </c>
      <c r="J63" s="276" t="s">
        <v>538</v>
      </c>
      <c r="K63" s="274" t="e">
        <f>+K60*J58</f>
        <v>#DIV/0!</v>
      </c>
      <c r="P63" s="276" t="s">
        <v>538</v>
      </c>
      <c r="Q63" s="274" t="e">
        <f>+Q60*P58</f>
        <v>#DIV/0!</v>
      </c>
      <c r="V63" s="276" t="s">
        <v>538</v>
      </c>
      <c r="W63" s="274" t="e">
        <f>+W60*V58</f>
        <v>#DIV/0!</v>
      </c>
      <c r="AB63" s="276" t="s">
        <v>538</v>
      </c>
      <c r="AC63" s="274" t="e">
        <f>+AC60*AB58</f>
        <v>#DIV/0!</v>
      </c>
    </row>
    <row r="64" spans="4:28" s="274" customFormat="1" ht="15">
      <c r="D64" s="276"/>
      <c r="J64" s="276"/>
      <c r="P64" s="276"/>
      <c r="V64" s="276"/>
      <c r="AB64" s="276"/>
    </row>
    <row r="65" spans="3:29" s="274" customFormat="1" ht="15">
      <c r="C65" s="275"/>
      <c r="D65" s="276" t="s">
        <v>539</v>
      </c>
      <c r="E65" s="277"/>
      <c r="J65" s="276" t="s">
        <v>539</v>
      </c>
      <c r="K65" s="277"/>
      <c r="P65" s="276" t="s">
        <v>539</v>
      </c>
      <c r="Q65" s="277"/>
      <c r="V65" s="276" t="s">
        <v>539</v>
      </c>
      <c r="W65" s="277"/>
      <c r="AB65" s="276" t="s">
        <v>539</v>
      </c>
      <c r="AC65" s="277">
        <f>+W65+Q65+K65+E65</f>
        <v>0</v>
      </c>
    </row>
    <row r="66" spans="4:29" s="274" customFormat="1" ht="15">
      <c r="D66" s="276" t="s">
        <v>536</v>
      </c>
      <c r="E66" s="274" t="e">
        <f>+E65*B58</f>
        <v>#DIV/0!</v>
      </c>
      <c r="J66" s="276" t="s">
        <v>536</v>
      </c>
      <c r="K66" s="274" t="e">
        <f>+K65*H58</f>
        <v>#DIV/0!</v>
      </c>
      <c r="P66" s="276" t="s">
        <v>536</v>
      </c>
      <c r="Q66" s="274" t="e">
        <f>+Q65*N58</f>
        <v>#DIV/0!</v>
      </c>
      <c r="V66" s="276" t="s">
        <v>536</v>
      </c>
      <c r="W66" s="274" t="e">
        <f>+W65*T58</f>
        <v>#DIV/0!</v>
      </c>
      <c r="AB66" s="276" t="s">
        <v>536</v>
      </c>
      <c r="AC66" s="274" t="e">
        <f>+AC65*Z58</f>
        <v>#DIV/0!</v>
      </c>
    </row>
    <row r="67" spans="4:29" s="274" customFormat="1" ht="15">
      <c r="D67" s="276" t="s">
        <v>537</v>
      </c>
      <c r="E67" s="274" t="e">
        <f>+E65*C58</f>
        <v>#DIV/0!</v>
      </c>
      <c r="J67" s="276" t="s">
        <v>537</v>
      </c>
      <c r="K67" s="274" t="e">
        <f>+K65*I58</f>
        <v>#DIV/0!</v>
      </c>
      <c r="P67" s="276" t="s">
        <v>537</v>
      </c>
      <c r="Q67" s="274" t="e">
        <f>+Q65*O58</f>
        <v>#DIV/0!</v>
      </c>
      <c r="V67" s="276" t="s">
        <v>537</v>
      </c>
      <c r="W67" s="274" t="e">
        <f>+W65*U58</f>
        <v>#DIV/0!</v>
      </c>
      <c r="AB67" s="276" t="s">
        <v>537</v>
      </c>
      <c r="AC67" s="274" t="e">
        <f>+AC65*AA58</f>
        <v>#DIV/0!</v>
      </c>
    </row>
    <row r="68" spans="4:29" s="274" customFormat="1" ht="15">
      <c r="D68" s="276" t="s">
        <v>538</v>
      </c>
      <c r="E68" s="274" t="e">
        <f>+E65*D58</f>
        <v>#DIV/0!</v>
      </c>
      <c r="J68" s="276" t="s">
        <v>538</v>
      </c>
      <c r="K68" s="274" t="e">
        <f>+K65*J58</f>
        <v>#DIV/0!</v>
      </c>
      <c r="P68" s="276" t="s">
        <v>538</v>
      </c>
      <c r="Q68" s="274" t="e">
        <f>+Q65*P58</f>
        <v>#DIV/0!</v>
      </c>
      <c r="V68" s="276" t="s">
        <v>538</v>
      </c>
      <c r="W68" s="274" t="e">
        <f>+W65*V58</f>
        <v>#DIV/0!</v>
      </c>
      <c r="AB68" s="276" t="s">
        <v>538</v>
      </c>
      <c r="AC68" s="274" t="e">
        <f>+AC65*AB58</f>
        <v>#DIV/0!</v>
      </c>
    </row>
    <row r="69" spans="1:29" s="274" customFormat="1" ht="15" thickBot="1">
      <c r="A69" s="278"/>
      <c r="B69" s="278"/>
      <c r="C69" s="278"/>
      <c r="D69" s="279"/>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row>
    <row r="70" ht="15">
      <c r="A70" s="262"/>
    </row>
    <row r="71" spans="1:5" ht="19.5" customHeight="1">
      <c r="A71" s="122" t="s">
        <v>524</v>
      </c>
      <c r="B71" s="1053"/>
      <c r="C71" s="1054"/>
      <c r="D71" s="1054"/>
      <c r="E71" s="1054"/>
    </row>
    <row r="72" ht="15">
      <c r="A72" s="122"/>
    </row>
    <row r="73" spans="1:5" ht="19.5" customHeight="1">
      <c r="A73" s="122" t="s">
        <v>525</v>
      </c>
      <c r="B73" s="1054"/>
      <c r="C73" s="1054"/>
      <c r="D73" s="1054"/>
      <c r="E73" s="1054"/>
    </row>
    <row r="76" spans="1:29" ht="15.75" thickBot="1">
      <c r="A76" s="1052" t="s">
        <v>600</v>
      </c>
      <c r="B76" s="1052"/>
      <c r="C76" s="1052"/>
      <c r="D76" s="1052"/>
      <c r="E76" s="1052"/>
      <c r="G76" s="1052" t="s">
        <v>601</v>
      </c>
      <c r="H76" s="1052"/>
      <c r="I76" s="1052"/>
      <c r="J76" s="1052"/>
      <c r="K76" s="1052"/>
      <c r="M76" s="1052" t="s">
        <v>602</v>
      </c>
      <c r="N76" s="1052"/>
      <c r="O76" s="1052"/>
      <c r="P76" s="1052"/>
      <c r="Q76" s="1052"/>
      <c r="S76" s="1052" t="s">
        <v>603</v>
      </c>
      <c r="T76" s="1052"/>
      <c r="U76" s="1052"/>
      <c r="V76" s="1052"/>
      <c r="W76" s="1052"/>
      <c r="Y76" s="1052" t="s">
        <v>604</v>
      </c>
      <c r="Z76" s="1052"/>
      <c r="AA76" s="1052"/>
      <c r="AB76" s="1052"/>
      <c r="AC76" s="1052"/>
    </row>
    <row r="77" spans="1:29" ht="15">
      <c r="A77" s="303" t="s">
        <v>526</v>
      </c>
      <c r="B77" s="302" t="s">
        <v>527</v>
      </c>
      <c r="C77" s="302" t="s">
        <v>528</v>
      </c>
      <c r="D77" s="302" t="s">
        <v>529</v>
      </c>
      <c r="E77" s="302" t="s">
        <v>4</v>
      </c>
      <c r="G77" s="303" t="s">
        <v>526</v>
      </c>
      <c r="H77" s="302" t="s">
        <v>527</v>
      </c>
      <c r="I77" s="302" t="s">
        <v>528</v>
      </c>
      <c r="J77" s="302" t="s">
        <v>529</v>
      </c>
      <c r="K77" s="302" t="s">
        <v>4</v>
      </c>
      <c r="M77" s="303" t="s">
        <v>526</v>
      </c>
      <c r="N77" s="302" t="s">
        <v>527</v>
      </c>
      <c r="O77" s="302" t="s">
        <v>528</v>
      </c>
      <c r="P77" s="302" t="s">
        <v>529</v>
      </c>
      <c r="Q77" s="302" t="s">
        <v>4</v>
      </c>
      <c r="S77" s="303" t="s">
        <v>526</v>
      </c>
      <c r="T77" s="302" t="s">
        <v>527</v>
      </c>
      <c r="U77" s="302" t="s">
        <v>528</v>
      </c>
      <c r="V77" s="302" t="s">
        <v>529</v>
      </c>
      <c r="W77" s="302" t="s">
        <v>4</v>
      </c>
      <c r="Y77" s="303"/>
      <c r="Z77" s="302" t="s">
        <v>527</v>
      </c>
      <c r="AA77" s="302" t="s">
        <v>528</v>
      </c>
      <c r="AB77" s="302" t="s">
        <v>529</v>
      </c>
      <c r="AC77" s="302" t="s">
        <v>4</v>
      </c>
    </row>
    <row r="79" spans="1:29" ht="15">
      <c r="A79" s="265">
        <f>+A21</f>
        <v>44032</v>
      </c>
      <c r="B79" s="266"/>
      <c r="C79" s="266"/>
      <c r="D79" s="266"/>
      <c r="E79" s="267">
        <f>SUM(B79:D79)</f>
        <v>0</v>
      </c>
      <c r="G79" s="265">
        <f>+A83+30</f>
        <v>44122</v>
      </c>
      <c r="H79" s="266"/>
      <c r="I79" s="266"/>
      <c r="J79" s="266"/>
      <c r="K79" s="267">
        <f>SUM(H79:J79)</f>
        <v>0</v>
      </c>
      <c r="L79" s="268"/>
      <c r="M79" s="265">
        <f>+G83+30</f>
        <v>44212</v>
      </c>
      <c r="N79" s="266"/>
      <c r="O79" s="266"/>
      <c r="P79" s="266"/>
      <c r="Q79" s="267">
        <f>SUM(N79:P79)</f>
        <v>0</v>
      </c>
      <c r="S79" s="265">
        <f>+M83+30</f>
        <v>44300</v>
      </c>
      <c r="T79" s="266"/>
      <c r="U79" s="266"/>
      <c r="V79" s="266"/>
      <c r="W79" s="267">
        <f>SUM(T79:V79)</f>
        <v>0</v>
      </c>
      <c r="Y79" s="265"/>
      <c r="Z79" s="269">
        <f>+T79+N79+H79+B79</f>
        <v>0</v>
      </c>
      <c r="AA79" s="269">
        <f>+U79+O79+I79+C79</f>
        <v>0</v>
      </c>
      <c r="AB79" s="269">
        <f>+V79+P79+J79+D79</f>
        <v>0</v>
      </c>
      <c r="AC79" s="269">
        <f>SUM(Z79:AB79)</f>
        <v>0</v>
      </c>
    </row>
    <row r="80" spans="2:29" ht="15">
      <c r="B80" s="266"/>
      <c r="C80" s="266"/>
      <c r="D80" s="266"/>
      <c r="E80" s="267"/>
      <c r="H80" s="266"/>
      <c r="I80" s="266"/>
      <c r="J80" s="266"/>
      <c r="K80" s="267"/>
      <c r="L80" s="268"/>
      <c r="N80" s="266"/>
      <c r="O80" s="266"/>
      <c r="P80" s="266"/>
      <c r="Q80" s="267"/>
      <c r="T80" s="266"/>
      <c r="U80" s="266"/>
      <c r="V80" s="266"/>
      <c r="W80" s="267"/>
      <c r="Z80" s="269"/>
      <c r="AA80" s="269"/>
      <c r="AB80" s="269"/>
      <c r="AC80" s="269"/>
    </row>
    <row r="81" spans="1:29" ht="15">
      <c r="A81" s="265">
        <f>+A79+30</f>
        <v>44062</v>
      </c>
      <c r="B81" s="266"/>
      <c r="C81" s="266"/>
      <c r="D81" s="266"/>
      <c r="E81" s="267">
        <f>SUM(B81:D81)</f>
        <v>0</v>
      </c>
      <c r="G81" s="265">
        <f>+G79+30</f>
        <v>44152</v>
      </c>
      <c r="H81" s="266"/>
      <c r="I81" s="266"/>
      <c r="J81" s="266"/>
      <c r="K81" s="267">
        <f>SUM(H81:J81)</f>
        <v>0</v>
      </c>
      <c r="L81" s="268"/>
      <c r="M81" s="265">
        <f>+M79+30</f>
        <v>44242</v>
      </c>
      <c r="N81" s="266"/>
      <c r="O81" s="266"/>
      <c r="P81" s="266"/>
      <c r="Q81" s="267">
        <f>SUM(N81:P81)</f>
        <v>0</v>
      </c>
      <c r="S81" s="265">
        <f>+S79+30</f>
        <v>44330</v>
      </c>
      <c r="T81" s="266"/>
      <c r="U81" s="266"/>
      <c r="V81" s="266"/>
      <c r="W81" s="267">
        <f>SUM(T81:V81)</f>
        <v>0</v>
      </c>
      <c r="Y81" s="265"/>
      <c r="Z81" s="269">
        <f>+T81+N81+H81+B81</f>
        <v>0</v>
      </c>
      <c r="AA81" s="269">
        <f>+U81+O81+I81+C81</f>
        <v>0</v>
      </c>
      <c r="AB81" s="269">
        <f>+V81+P81+J81+D81</f>
        <v>0</v>
      </c>
      <c r="AC81" s="269">
        <f>SUM(Z81:AB81)</f>
        <v>0</v>
      </c>
    </row>
    <row r="82" spans="2:29" ht="15">
      <c r="B82" s="266"/>
      <c r="C82" s="266"/>
      <c r="D82" s="266"/>
      <c r="E82" s="267"/>
      <c r="H82" s="266"/>
      <c r="I82" s="266"/>
      <c r="J82" s="266"/>
      <c r="K82" s="267"/>
      <c r="L82" s="268"/>
      <c r="N82" s="266"/>
      <c r="O82" s="266"/>
      <c r="P82" s="266"/>
      <c r="Q82" s="267"/>
      <c r="T82" s="266"/>
      <c r="U82" s="266"/>
      <c r="V82" s="266"/>
      <c r="W82" s="267"/>
      <c r="Z82" s="269"/>
      <c r="AA82" s="269"/>
      <c r="AB82" s="269"/>
      <c r="AC82" s="269"/>
    </row>
    <row r="83" spans="1:29" ht="15">
      <c r="A83" s="265">
        <f>+A81+30</f>
        <v>44092</v>
      </c>
      <c r="B83" s="266"/>
      <c r="C83" s="266"/>
      <c r="D83" s="266"/>
      <c r="E83" s="267">
        <f>SUM(B83:D83)</f>
        <v>0</v>
      </c>
      <c r="G83" s="265">
        <f>+G81+30</f>
        <v>44182</v>
      </c>
      <c r="H83" s="266"/>
      <c r="I83" s="266"/>
      <c r="J83" s="266"/>
      <c r="K83" s="267">
        <f>SUM(H83:J83)</f>
        <v>0</v>
      </c>
      <c r="L83" s="268"/>
      <c r="M83" s="265">
        <f>+M81+28</f>
        <v>44270</v>
      </c>
      <c r="N83" s="266"/>
      <c r="O83" s="266"/>
      <c r="P83" s="266"/>
      <c r="Q83" s="267">
        <f>SUM(N83:P83)</f>
        <v>0</v>
      </c>
      <c r="S83" s="265">
        <f>+S81+30</f>
        <v>44360</v>
      </c>
      <c r="T83" s="266"/>
      <c r="U83" s="266"/>
      <c r="V83" s="266"/>
      <c r="W83" s="267">
        <f>SUM(T83:V83)</f>
        <v>0</v>
      </c>
      <c r="Y83" s="265"/>
      <c r="Z83" s="269">
        <f>+T83+N83+H83+B83</f>
        <v>0</v>
      </c>
      <c r="AA83" s="269">
        <f>+U83+O83+I83+C83</f>
        <v>0</v>
      </c>
      <c r="AB83" s="269">
        <f>+V83+P83+J83+D83</f>
        <v>0</v>
      </c>
      <c r="AC83" s="269">
        <f>SUM(Z83:AB83)</f>
        <v>0</v>
      </c>
    </row>
    <row r="84" spans="2:29" ht="15">
      <c r="B84" s="268"/>
      <c r="C84" s="268"/>
      <c r="D84" s="268"/>
      <c r="E84" s="268"/>
      <c r="H84" s="268"/>
      <c r="I84" s="268"/>
      <c r="J84" s="268"/>
      <c r="K84" s="268"/>
      <c r="L84" s="268"/>
      <c r="N84" s="268"/>
      <c r="O84" s="268"/>
      <c r="P84" s="268"/>
      <c r="Q84" s="268"/>
      <c r="T84" s="268"/>
      <c r="U84" s="268"/>
      <c r="V84" s="268"/>
      <c r="W84" s="268"/>
      <c r="Z84" s="268"/>
      <c r="AA84" s="268"/>
      <c r="AB84" s="268"/>
      <c r="AC84" s="268"/>
    </row>
    <row r="85" spans="1:29" ht="15">
      <c r="A85" s="164" t="s">
        <v>530</v>
      </c>
      <c r="B85" s="270">
        <f>SUM(B79:B83)</f>
        <v>0</v>
      </c>
      <c r="C85" s="270">
        <f>SUM(C79:C83)</f>
        <v>0</v>
      </c>
      <c r="D85" s="270">
        <f>SUM(D79:D83)</f>
        <v>0</v>
      </c>
      <c r="E85" s="270">
        <f>SUM(E79:E83)</f>
        <v>0</v>
      </c>
      <c r="G85" s="164" t="s">
        <v>531</v>
      </c>
      <c r="H85" s="270">
        <f>SUM(H79:H83)</f>
        <v>0</v>
      </c>
      <c r="I85" s="270">
        <f>SUM(I79:I83)</f>
        <v>0</v>
      </c>
      <c r="J85" s="270">
        <f>SUM(J79:J83)</f>
        <v>0</v>
      </c>
      <c r="K85" s="270">
        <f>SUM(K79:K83)</f>
        <v>0</v>
      </c>
      <c r="L85" s="268"/>
      <c r="M85" s="271" t="s">
        <v>532</v>
      </c>
      <c r="N85" s="270">
        <f>SUM(N79:N83)</f>
        <v>0</v>
      </c>
      <c r="O85" s="270">
        <f>SUM(O79:O83)</f>
        <v>0</v>
      </c>
      <c r="P85" s="270">
        <f>SUM(P79:P83)</f>
        <v>0</v>
      </c>
      <c r="Q85" s="270">
        <f>SUM(Q79:Q83)</f>
        <v>0</v>
      </c>
      <c r="S85" s="164" t="s">
        <v>533</v>
      </c>
      <c r="T85" s="270">
        <f>SUM(T79:T83)</f>
        <v>0</v>
      </c>
      <c r="U85" s="270">
        <f>SUM(U79:U83)</f>
        <v>0</v>
      </c>
      <c r="V85" s="270">
        <f>SUM(V79:V83)</f>
        <v>0</v>
      </c>
      <c r="W85" s="270">
        <f>SUM(W79:W83)</f>
        <v>0</v>
      </c>
      <c r="Y85" s="271" t="s">
        <v>605</v>
      </c>
      <c r="Z85" s="270">
        <f>SUM(Z79:Z83)</f>
        <v>0</v>
      </c>
      <c r="AA85" s="270">
        <f>SUM(AA79:AA83)</f>
        <v>0</v>
      </c>
      <c r="AB85" s="270">
        <f>SUM(AB79:AB83)</f>
        <v>0</v>
      </c>
      <c r="AC85" s="270">
        <f>SUM(AC79:AC83)</f>
        <v>0</v>
      </c>
    </row>
    <row r="86" spans="2:29" ht="15">
      <c r="B86" s="272"/>
      <c r="C86" s="272"/>
      <c r="D86" s="268"/>
      <c r="E86" s="268"/>
      <c r="G86" s="268"/>
      <c r="H86" s="272"/>
      <c r="I86" s="272"/>
      <c r="J86" s="268"/>
      <c r="K86" s="268"/>
      <c r="L86" s="268"/>
      <c r="M86" s="268"/>
      <c r="N86" s="272"/>
      <c r="O86" s="272"/>
      <c r="P86" s="268"/>
      <c r="Q86" s="268"/>
      <c r="T86" s="272"/>
      <c r="U86" s="272"/>
      <c r="V86" s="268"/>
      <c r="W86" s="268"/>
      <c r="Z86" s="272"/>
      <c r="AA86" s="272"/>
      <c r="AB86" s="268"/>
      <c r="AC86" s="268"/>
    </row>
    <row r="87" spans="1:29" ht="15">
      <c r="A87" s="47" t="s">
        <v>534</v>
      </c>
      <c r="B87" s="273" t="e">
        <f>+B85/E85</f>
        <v>#DIV/0!</v>
      </c>
      <c r="C87" s="273" t="e">
        <f>+C85/E85</f>
        <v>#DIV/0!</v>
      </c>
      <c r="D87" s="273" t="e">
        <f>+D85/E85</f>
        <v>#DIV/0!</v>
      </c>
      <c r="E87" s="273" t="e">
        <f>SUM(B87:D87)</f>
        <v>#DIV/0!</v>
      </c>
      <c r="G87" s="47" t="s">
        <v>534</v>
      </c>
      <c r="H87" s="273" t="e">
        <f>+H85/K85</f>
        <v>#DIV/0!</v>
      </c>
      <c r="I87" s="273" t="e">
        <f>+I85/K85</f>
        <v>#DIV/0!</v>
      </c>
      <c r="J87" s="273" t="e">
        <f>+J85/K85</f>
        <v>#DIV/0!</v>
      </c>
      <c r="K87" s="273" t="e">
        <f>SUM(H87:J87)</f>
        <v>#DIV/0!</v>
      </c>
      <c r="L87" s="268"/>
      <c r="M87" s="47" t="s">
        <v>534</v>
      </c>
      <c r="N87" s="273" t="e">
        <f>+N85/Q85</f>
        <v>#DIV/0!</v>
      </c>
      <c r="O87" s="273" t="e">
        <f>+O85/Q85</f>
        <v>#DIV/0!</v>
      </c>
      <c r="P87" s="273" t="e">
        <f>+P85/Q85</f>
        <v>#DIV/0!</v>
      </c>
      <c r="Q87" s="273" t="e">
        <f>SUM(N87:P87)</f>
        <v>#DIV/0!</v>
      </c>
      <c r="S87" s="47" t="s">
        <v>534</v>
      </c>
      <c r="T87" s="273" t="e">
        <f>+T85/W85</f>
        <v>#DIV/0!</v>
      </c>
      <c r="U87" s="273" t="e">
        <f>+U85/W85</f>
        <v>#DIV/0!</v>
      </c>
      <c r="V87" s="273" t="e">
        <f>+V85/W85</f>
        <v>#DIV/0!</v>
      </c>
      <c r="W87" s="273" t="e">
        <f>SUM(T87:V87)</f>
        <v>#DIV/0!</v>
      </c>
      <c r="Y87" s="47" t="s">
        <v>534</v>
      </c>
      <c r="Z87" s="273" t="e">
        <f>+Z85/AC85</f>
        <v>#DIV/0!</v>
      </c>
      <c r="AA87" s="273" t="e">
        <f>+AA85/AC85</f>
        <v>#DIV/0!</v>
      </c>
      <c r="AB87" s="273" t="e">
        <f>+AB85/AC85</f>
        <v>#DIV/0!</v>
      </c>
      <c r="AC87" s="273" t="e">
        <f>SUM(Z87:AB87)</f>
        <v>#DIV/0!</v>
      </c>
    </row>
    <row r="88" spans="7:13" ht="15">
      <c r="G88" s="268"/>
      <c r="L88" s="268"/>
      <c r="M88" s="268"/>
    </row>
    <row r="89" spans="3:29" s="274" customFormat="1" ht="15">
      <c r="C89" s="275"/>
      <c r="D89" s="276" t="s">
        <v>535</v>
      </c>
      <c r="E89" s="277"/>
      <c r="J89" s="276" t="s">
        <v>535</v>
      </c>
      <c r="K89" s="277"/>
      <c r="P89" s="276" t="s">
        <v>535</v>
      </c>
      <c r="Q89" s="277"/>
      <c r="V89" s="276" t="s">
        <v>535</v>
      </c>
      <c r="W89" s="277"/>
      <c r="AB89" s="276" t="s">
        <v>535</v>
      </c>
      <c r="AC89" s="277">
        <f>+W89+Q89+K89+E89</f>
        <v>0</v>
      </c>
    </row>
    <row r="90" spans="4:29" s="274" customFormat="1" ht="15">
      <c r="D90" s="276" t="s">
        <v>536</v>
      </c>
      <c r="E90" s="274" t="e">
        <f>+E89*B87</f>
        <v>#DIV/0!</v>
      </c>
      <c r="J90" s="276" t="s">
        <v>536</v>
      </c>
      <c r="K90" s="274" t="e">
        <f>+K89*H87</f>
        <v>#DIV/0!</v>
      </c>
      <c r="P90" s="276" t="s">
        <v>536</v>
      </c>
      <c r="Q90" s="274" t="e">
        <f>+Q89*N87</f>
        <v>#DIV/0!</v>
      </c>
      <c r="V90" s="276" t="s">
        <v>536</v>
      </c>
      <c r="W90" s="274" t="e">
        <f>+W89*T87</f>
        <v>#DIV/0!</v>
      </c>
      <c r="AB90" s="276" t="s">
        <v>536</v>
      </c>
      <c r="AC90" s="274" t="e">
        <f>+AC89*Z87</f>
        <v>#DIV/0!</v>
      </c>
    </row>
    <row r="91" spans="4:29" s="274" customFormat="1" ht="15">
      <c r="D91" s="276" t="s">
        <v>537</v>
      </c>
      <c r="E91" s="274" t="e">
        <f>+E89*C87</f>
        <v>#DIV/0!</v>
      </c>
      <c r="J91" s="276" t="s">
        <v>537</v>
      </c>
      <c r="K91" s="274" t="e">
        <f>+K89*I87</f>
        <v>#DIV/0!</v>
      </c>
      <c r="P91" s="276" t="s">
        <v>537</v>
      </c>
      <c r="Q91" s="274" t="e">
        <f>+Q89*O87</f>
        <v>#DIV/0!</v>
      </c>
      <c r="V91" s="276" t="s">
        <v>537</v>
      </c>
      <c r="W91" s="274" t="e">
        <f>+W89*U87</f>
        <v>#DIV/0!</v>
      </c>
      <c r="AB91" s="276" t="s">
        <v>537</v>
      </c>
      <c r="AC91" s="274" t="e">
        <f>+AC89*AA87</f>
        <v>#DIV/0!</v>
      </c>
    </row>
    <row r="92" spans="4:29" s="274" customFormat="1" ht="15">
      <c r="D92" s="276" t="s">
        <v>538</v>
      </c>
      <c r="E92" s="274" t="e">
        <f>+E89*D87</f>
        <v>#DIV/0!</v>
      </c>
      <c r="J92" s="276" t="s">
        <v>538</v>
      </c>
      <c r="K92" s="274" t="e">
        <f>+K89*J87</f>
        <v>#DIV/0!</v>
      </c>
      <c r="P92" s="276" t="s">
        <v>538</v>
      </c>
      <c r="Q92" s="274" t="e">
        <f>+Q89*P87</f>
        <v>#DIV/0!</v>
      </c>
      <c r="V92" s="276" t="s">
        <v>538</v>
      </c>
      <c r="W92" s="274" t="e">
        <f>+W89*V87</f>
        <v>#DIV/0!</v>
      </c>
      <c r="AB92" s="276" t="s">
        <v>538</v>
      </c>
      <c r="AC92" s="274" t="e">
        <f>+AC89*AB87</f>
        <v>#DIV/0!</v>
      </c>
    </row>
    <row r="93" spans="4:28" s="274" customFormat="1" ht="15">
      <c r="D93" s="276"/>
      <c r="J93" s="276"/>
      <c r="P93" s="276"/>
      <c r="V93" s="276"/>
      <c r="AB93" s="276"/>
    </row>
    <row r="94" spans="3:29" s="274" customFormat="1" ht="15">
      <c r="C94" s="275"/>
      <c r="D94" s="276" t="s">
        <v>539</v>
      </c>
      <c r="E94" s="277"/>
      <c r="J94" s="276" t="s">
        <v>539</v>
      </c>
      <c r="K94" s="277"/>
      <c r="P94" s="276" t="s">
        <v>539</v>
      </c>
      <c r="Q94" s="277"/>
      <c r="V94" s="276" t="s">
        <v>539</v>
      </c>
      <c r="W94" s="277"/>
      <c r="AB94" s="276" t="s">
        <v>539</v>
      </c>
      <c r="AC94" s="277">
        <f>+W94+Q94+K94+E94</f>
        <v>0</v>
      </c>
    </row>
    <row r="95" spans="4:29" s="274" customFormat="1" ht="15">
      <c r="D95" s="276" t="s">
        <v>536</v>
      </c>
      <c r="E95" s="274" t="e">
        <f>+E94*B87</f>
        <v>#DIV/0!</v>
      </c>
      <c r="J95" s="276" t="s">
        <v>536</v>
      </c>
      <c r="K95" s="274" t="e">
        <f>+K94*H87</f>
        <v>#DIV/0!</v>
      </c>
      <c r="P95" s="276" t="s">
        <v>536</v>
      </c>
      <c r="Q95" s="274" t="e">
        <f>+Q94*N87</f>
        <v>#DIV/0!</v>
      </c>
      <c r="V95" s="276" t="s">
        <v>536</v>
      </c>
      <c r="W95" s="274" t="e">
        <f>+W94*T87</f>
        <v>#DIV/0!</v>
      </c>
      <c r="AB95" s="276" t="s">
        <v>536</v>
      </c>
      <c r="AC95" s="274" t="e">
        <f>+AC94*Z87</f>
        <v>#DIV/0!</v>
      </c>
    </row>
    <row r="96" spans="4:29" s="274" customFormat="1" ht="15">
      <c r="D96" s="276" t="s">
        <v>537</v>
      </c>
      <c r="E96" s="274" t="e">
        <f>+E94*C87</f>
        <v>#DIV/0!</v>
      </c>
      <c r="J96" s="276" t="s">
        <v>537</v>
      </c>
      <c r="K96" s="274" t="e">
        <f>+K94*I87</f>
        <v>#DIV/0!</v>
      </c>
      <c r="P96" s="276" t="s">
        <v>537</v>
      </c>
      <c r="Q96" s="274" t="e">
        <f>+Q94*O87</f>
        <v>#DIV/0!</v>
      </c>
      <c r="V96" s="276" t="s">
        <v>537</v>
      </c>
      <c r="W96" s="274" t="e">
        <f>+W94*U87</f>
        <v>#DIV/0!</v>
      </c>
      <c r="AB96" s="276" t="s">
        <v>537</v>
      </c>
      <c r="AC96" s="274" t="e">
        <f>+AC94*AA87</f>
        <v>#DIV/0!</v>
      </c>
    </row>
    <row r="97" spans="4:29" s="274" customFormat="1" ht="15">
      <c r="D97" s="276" t="s">
        <v>538</v>
      </c>
      <c r="E97" s="274" t="e">
        <f>+E94*D87</f>
        <v>#DIV/0!</v>
      </c>
      <c r="J97" s="276" t="s">
        <v>538</v>
      </c>
      <c r="K97" s="274" t="e">
        <f>+K94*J87</f>
        <v>#DIV/0!</v>
      </c>
      <c r="P97" s="276" t="s">
        <v>538</v>
      </c>
      <c r="Q97" s="274" t="e">
        <f>+Q94*P87</f>
        <v>#DIV/0!</v>
      </c>
      <c r="V97" s="276" t="s">
        <v>538</v>
      </c>
      <c r="W97" s="274" t="e">
        <f>+W94*V87</f>
        <v>#DIV/0!</v>
      </c>
      <c r="AB97" s="276" t="s">
        <v>538</v>
      </c>
      <c r="AC97" s="274" t="e">
        <f>+AC94*AB87</f>
        <v>#DIV/0!</v>
      </c>
    </row>
    <row r="98" spans="1:29" s="274" customFormat="1" ht="15" thickBot="1">
      <c r="A98" s="278"/>
      <c r="B98" s="278"/>
      <c r="C98" s="278"/>
      <c r="D98" s="279"/>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row>
    <row r="99" ht="15">
      <c r="A99" s="262"/>
    </row>
    <row r="100" spans="1:5" ht="19.5" customHeight="1">
      <c r="A100" s="122" t="s">
        <v>524</v>
      </c>
      <c r="B100" s="1053"/>
      <c r="C100" s="1054"/>
      <c r="D100" s="1054"/>
      <c r="E100" s="1054"/>
    </row>
    <row r="101" ht="15">
      <c r="A101" s="122"/>
    </row>
    <row r="102" spans="1:5" ht="19.5" customHeight="1">
      <c r="A102" s="122" t="s">
        <v>525</v>
      </c>
      <c r="B102" s="1054"/>
      <c r="C102" s="1054"/>
      <c r="D102" s="1054"/>
      <c r="E102" s="1054"/>
    </row>
    <row r="105" spans="1:29" ht="15.75" thickBot="1">
      <c r="A105" s="1052" t="s">
        <v>600</v>
      </c>
      <c r="B105" s="1052"/>
      <c r="C105" s="1052"/>
      <c r="D105" s="1052"/>
      <c r="E105" s="1052"/>
      <c r="G105" s="1052" t="s">
        <v>601</v>
      </c>
      <c r="H105" s="1052"/>
      <c r="I105" s="1052"/>
      <c r="J105" s="1052"/>
      <c r="K105" s="1052"/>
      <c r="M105" s="1052" t="s">
        <v>602</v>
      </c>
      <c r="N105" s="1052"/>
      <c r="O105" s="1052"/>
      <c r="P105" s="1052"/>
      <c r="Q105" s="1052"/>
      <c r="S105" s="1052" t="s">
        <v>603</v>
      </c>
      <c r="T105" s="1052"/>
      <c r="U105" s="1052"/>
      <c r="V105" s="1052"/>
      <c r="W105" s="1052"/>
      <c r="Y105" s="1052" t="s">
        <v>604</v>
      </c>
      <c r="Z105" s="1052"/>
      <c r="AA105" s="1052"/>
      <c r="AB105" s="1052"/>
      <c r="AC105" s="1052"/>
    </row>
    <row r="106" spans="1:29" ht="15">
      <c r="A106" s="303" t="s">
        <v>526</v>
      </c>
      <c r="B106" s="302" t="s">
        <v>527</v>
      </c>
      <c r="C106" s="302" t="s">
        <v>528</v>
      </c>
      <c r="D106" s="302" t="s">
        <v>529</v>
      </c>
      <c r="E106" s="302" t="s">
        <v>4</v>
      </c>
      <c r="G106" s="303" t="s">
        <v>526</v>
      </c>
      <c r="H106" s="302" t="s">
        <v>527</v>
      </c>
      <c r="I106" s="302" t="s">
        <v>528</v>
      </c>
      <c r="J106" s="302" t="s">
        <v>529</v>
      </c>
      <c r="K106" s="302" t="s">
        <v>4</v>
      </c>
      <c r="M106" s="303" t="s">
        <v>526</v>
      </c>
      <c r="N106" s="302" t="s">
        <v>527</v>
      </c>
      <c r="O106" s="302" t="s">
        <v>528</v>
      </c>
      <c r="P106" s="302" t="s">
        <v>529</v>
      </c>
      <c r="Q106" s="302" t="s">
        <v>4</v>
      </c>
      <c r="S106" s="303" t="s">
        <v>526</v>
      </c>
      <c r="T106" s="302" t="s">
        <v>527</v>
      </c>
      <c r="U106" s="302" t="s">
        <v>528</v>
      </c>
      <c r="V106" s="302" t="s">
        <v>529</v>
      </c>
      <c r="W106" s="302" t="s">
        <v>4</v>
      </c>
      <c r="Y106" s="303"/>
      <c r="Z106" s="302" t="s">
        <v>527</v>
      </c>
      <c r="AA106" s="302" t="s">
        <v>528</v>
      </c>
      <c r="AB106" s="302" t="s">
        <v>529</v>
      </c>
      <c r="AC106" s="302" t="s">
        <v>4</v>
      </c>
    </row>
    <row r="108" spans="1:29" ht="15">
      <c r="A108" s="265">
        <f>+A50</f>
        <v>44032</v>
      </c>
      <c r="B108" s="266"/>
      <c r="C108" s="266"/>
      <c r="D108" s="266"/>
      <c r="E108" s="267">
        <f>SUM(B108:D108)</f>
        <v>0</v>
      </c>
      <c r="G108" s="265">
        <f>+A112+30</f>
        <v>44122</v>
      </c>
      <c r="H108" s="266"/>
      <c r="I108" s="266"/>
      <c r="J108" s="266"/>
      <c r="K108" s="267">
        <f>SUM(H108:J108)</f>
        <v>0</v>
      </c>
      <c r="L108" s="268"/>
      <c r="M108" s="265">
        <f>+G112+30</f>
        <v>44212</v>
      </c>
      <c r="N108" s="266"/>
      <c r="O108" s="266"/>
      <c r="P108" s="266"/>
      <c r="Q108" s="267">
        <f>SUM(N108:P108)</f>
        <v>0</v>
      </c>
      <c r="S108" s="265">
        <f>+M112+30</f>
        <v>44300</v>
      </c>
      <c r="T108" s="266"/>
      <c r="U108" s="266"/>
      <c r="V108" s="266"/>
      <c r="W108" s="267">
        <f>SUM(T108:V108)</f>
        <v>0</v>
      </c>
      <c r="Y108" s="265"/>
      <c r="Z108" s="269">
        <f>+T108+N108+H108+B108</f>
        <v>0</v>
      </c>
      <c r="AA108" s="269">
        <f>+U108+O108+I108+C108</f>
        <v>0</v>
      </c>
      <c r="AB108" s="269">
        <f>+V108+P108+J108+D108</f>
        <v>0</v>
      </c>
      <c r="AC108" s="269">
        <f>SUM(Z108:AB108)</f>
        <v>0</v>
      </c>
    </row>
    <row r="109" spans="2:29" ht="15">
      <c r="B109" s="266"/>
      <c r="C109" s="266"/>
      <c r="D109" s="266"/>
      <c r="E109" s="267"/>
      <c r="H109" s="266"/>
      <c r="I109" s="266"/>
      <c r="J109" s="266"/>
      <c r="K109" s="267"/>
      <c r="L109" s="268"/>
      <c r="N109" s="266"/>
      <c r="O109" s="266"/>
      <c r="P109" s="266"/>
      <c r="Q109" s="267"/>
      <c r="T109" s="266"/>
      <c r="U109" s="266"/>
      <c r="V109" s="266"/>
      <c r="W109" s="267"/>
      <c r="Z109" s="269"/>
      <c r="AA109" s="269"/>
      <c r="AB109" s="269"/>
      <c r="AC109" s="269"/>
    </row>
    <row r="110" spans="1:29" ht="15">
      <c r="A110" s="265">
        <f>+A108+30</f>
        <v>44062</v>
      </c>
      <c r="B110" s="266"/>
      <c r="C110" s="266"/>
      <c r="D110" s="266"/>
      <c r="E110" s="267">
        <f>SUM(B110:D110)</f>
        <v>0</v>
      </c>
      <c r="G110" s="265">
        <f>+G108+30</f>
        <v>44152</v>
      </c>
      <c r="H110" s="266"/>
      <c r="I110" s="266"/>
      <c r="J110" s="266"/>
      <c r="K110" s="267">
        <f>SUM(H110:J110)</f>
        <v>0</v>
      </c>
      <c r="L110" s="268"/>
      <c r="M110" s="265">
        <f>+M108+30</f>
        <v>44242</v>
      </c>
      <c r="N110" s="266"/>
      <c r="O110" s="266"/>
      <c r="P110" s="266"/>
      <c r="Q110" s="267">
        <f>SUM(N110:P110)</f>
        <v>0</v>
      </c>
      <c r="S110" s="265">
        <f>+S108+30</f>
        <v>44330</v>
      </c>
      <c r="T110" s="266"/>
      <c r="U110" s="266"/>
      <c r="V110" s="266"/>
      <c r="W110" s="267">
        <f>SUM(T110:V110)</f>
        <v>0</v>
      </c>
      <c r="Y110" s="265"/>
      <c r="Z110" s="269">
        <f>+T110+N110+H110+B110</f>
        <v>0</v>
      </c>
      <c r="AA110" s="269">
        <f>+U110+O110+I110+C110</f>
        <v>0</v>
      </c>
      <c r="AB110" s="269">
        <f>+V110+P110+J110+D110</f>
        <v>0</v>
      </c>
      <c r="AC110" s="269">
        <f>SUM(Z110:AB110)</f>
        <v>0</v>
      </c>
    </row>
    <row r="111" spans="2:29" ht="15">
      <c r="B111" s="266"/>
      <c r="C111" s="266"/>
      <c r="D111" s="266"/>
      <c r="E111" s="267"/>
      <c r="H111" s="266"/>
      <c r="I111" s="266"/>
      <c r="J111" s="266"/>
      <c r="K111" s="267"/>
      <c r="L111" s="268"/>
      <c r="N111" s="266"/>
      <c r="O111" s="266"/>
      <c r="P111" s="266"/>
      <c r="Q111" s="267"/>
      <c r="T111" s="266"/>
      <c r="U111" s="266"/>
      <c r="V111" s="266"/>
      <c r="W111" s="267"/>
      <c r="Z111" s="269"/>
      <c r="AA111" s="269"/>
      <c r="AB111" s="269"/>
      <c r="AC111" s="269"/>
    </row>
    <row r="112" spans="1:29" ht="15">
      <c r="A112" s="265">
        <f>+A110+30</f>
        <v>44092</v>
      </c>
      <c r="B112" s="266"/>
      <c r="C112" s="266"/>
      <c r="D112" s="266"/>
      <c r="E112" s="267">
        <f>SUM(B112:D112)</f>
        <v>0</v>
      </c>
      <c r="G112" s="265">
        <f>+G110+30</f>
        <v>44182</v>
      </c>
      <c r="H112" s="266"/>
      <c r="I112" s="266"/>
      <c r="J112" s="266"/>
      <c r="K112" s="267">
        <f>SUM(H112:J112)</f>
        <v>0</v>
      </c>
      <c r="L112" s="268"/>
      <c r="M112" s="265">
        <f>+M110+28</f>
        <v>44270</v>
      </c>
      <c r="N112" s="266"/>
      <c r="O112" s="266"/>
      <c r="P112" s="266"/>
      <c r="Q112" s="267">
        <f>SUM(N112:P112)</f>
        <v>0</v>
      </c>
      <c r="S112" s="265">
        <f>+S110+30</f>
        <v>44360</v>
      </c>
      <c r="T112" s="266"/>
      <c r="U112" s="266"/>
      <c r="V112" s="266"/>
      <c r="W112" s="267">
        <f>SUM(T112:V112)</f>
        <v>0</v>
      </c>
      <c r="Y112" s="265"/>
      <c r="Z112" s="269">
        <f>+T112+N112+H112+B112</f>
        <v>0</v>
      </c>
      <c r="AA112" s="269">
        <f>+U112+O112+I112+C112</f>
        <v>0</v>
      </c>
      <c r="AB112" s="269">
        <f>+V112+P112+J112+D112</f>
        <v>0</v>
      </c>
      <c r="AC112" s="269">
        <f>SUM(Z112:AB112)</f>
        <v>0</v>
      </c>
    </row>
    <row r="113" spans="2:29" ht="15">
      <c r="B113" s="268"/>
      <c r="C113" s="268"/>
      <c r="D113" s="268"/>
      <c r="E113" s="268"/>
      <c r="H113" s="268"/>
      <c r="I113" s="268"/>
      <c r="J113" s="268"/>
      <c r="K113" s="268"/>
      <c r="L113" s="268"/>
      <c r="N113" s="268"/>
      <c r="O113" s="268"/>
      <c r="P113" s="268"/>
      <c r="Q113" s="268"/>
      <c r="T113" s="268"/>
      <c r="U113" s="268"/>
      <c r="V113" s="268"/>
      <c r="W113" s="268"/>
      <c r="Z113" s="268"/>
      <c r="AA113" s="268"/>
      <c r="AB113" s="268"/>
      <c r="AC113" s="268"/>
    </row>
    <row r="114" spans="1:29" ht="15">
      <c r="A114" s="164" t="s">
        <v>530</v>
      </c>
      <c r="B114" s="270">
        <f>SUM(B108:B112)</f>
        <v>0</v>
      </c>
      <c r="C114" s="270">
        <f>SUM(C108:C112)</f>
        <v>0</v>
      </c>
      <c r="D114" s="270">
        <f>SUM(D108:D112)</f>
        <v>0</v>
      </c>
      <c r="E114" s="270">
        <f>SUM(E108:E112)</f>
        <v>0</v>
      </c>
      <c r="G114" s="164" t="s">
        <v>531</v>
      </c>
      <c r="H114" s="270">
        <f>SUM(H108:H112)</f>
        <v>0</v>
      </c>
      <c r="I114" s="270">
        <f>SUM(I108:I112)</f>
        <v>0</v>
      </c>
      <c r="J114" s="270">
        <f>SUM(J108:J112)</f>
        <v>0</v>
      </c>
      <c r="K114" s="270">
        <f>SUM(K108:K112)</f>
        <v>0</v>
      </c>
      <c r="L114" s="268"/>
      <c r="M114" s="271" t="s">
        <v>532</v>
      </c>
      <c r="N114" s="270">
        <f>SUM(N108:N112)</f>
        <v>0</v>
      </c>
      <c r="O114" s="270">
        <f>SUM(O108:O112)</f>
        <v>0</v>
      </c>
      <c r="P114" s="270">
        <f>SUM(P108:P112)</f>
        <v>0</v>
      </c>
      <c r="Q114" s="270">
        <f>SUM(Q108:Q112)</f>
        <v>0</v>
      </c>
      <c r="S114" s="164" t="s">
        <v>533</v>
      </c>
      <c r="T114" s="270">
        <f>SUM(T108:T112)</f>
        <v>0</v>
      </c>
      <c r="U114" s="270">
        <f>SUM(U108:U112)</f>
        <v>0</v>
      </c>
      <c r="V114" s="270">
        <f>SUM(V108:V112)</f>
        <v>0</v>
      </c>
      <c r="W114" s="270">
        <f>SUM(W108:W112)</f>
        <v>0</v>
      </c>
      <c r="Y114" s="271" t="s">
        <v>605</v>
      </c>
      <c r="Z114" s="270">
        <f>SUM(Z108:Z112)</f>
        <v>0</v>
      </c>
      <c r="AA114" s="270">
        <f>SUM(AA108:AA112)</f>
        <v>0</v>
      </c>
      <c r="AB114" s="270">
        <f>SUM(AB108:AB112)</f>
        <v>0</v>
      </c>
      <c r="AC114" s="270">
        <f>SUM(AC108:AC112)</f>
        <v>0</v>
      </c>
    </row>
    <row r="115" spans="2:29" ht="15">
      <c r="B115" s="272"/>
      <c r="C115" s="272"/>
      <c r="D115" s="268"/>
      <c r="E115" s="268"/>
      <c r="G115" s="268"/>
      <c r="H115" s="272"/>
      <c r="I115" s="272"/>
      <c r="J115" s="268"/>
      <c r="K115" s="268"/>
      <c r="L115" s="268"/>
      <c r="M115" s="268"/>
      <c r="N115" s="272"/>
      <c r="O115" s="272"/>
      <c r="P115" s="268"/>
      <c r="Q115" s="268"/>
      <c r="T115" s="272"/>
      <c r="U115" s="272"/>
      <c r="V115" s="268"/>
      <c r="W115" s="268"/>
      <c r="Z115" s="272"/>
      <c r="AA115" s="272"/>
      <c r="AB115" s="268"/>
      <c r="AC115" s="268"/>
    </row>
    <row r="116" spans="1:29" ht="15">
      <c r="A116" s="47" t="s">
        <v>534</v>
      </c>
      <c r="B116" s="273" t="e">
        <f>+B114/E114</f>
        <v>#DIV/0!</v>
      </c>
      <c r="C116" s="273" t="e">
        <f>+C114/E114</f>
        <v>#DIV/0!</v>
      </c>
      <c r="D116" s="273" t="e">
        <f>+D114/E114</f>
        <v>#DIV/0!</v>
      </c>
      <c r="E116" s="273" t="e">
        <f>SUM(B116:D116)</f>
        <v>#DIV/0!</v>
      </c>
      <c r="G116" s="47" t="s">
        <v>534</v>
      </c>
      <c r="H116" s="273" t="e">
        <f>+H114/K114</f>
        <v>#DIV/0!</v>
      </c>
      <c r="I116" s="273" t="e">
        <f>+I114/K114</f>
        <v>#DIV/0!</v>
      </c>
      <c r="J116" s="273" t="e">
        <f>+J114/K114</f>
        <v>#DIV/0!</v>
      </c>
      <c r="K116" s="273" t="e">
        <f>SUM(H116:J116)</f>
        <v>#DIV/0!</v>
      </c>
      <c r="L116" s="268"/>
      <c r="M116" s="47" t="s">
        <v>534</v>
      </c>
      <c r="N116" s="273" t="e">
        <f>+N114/Q114</f>
        <v>#DIV/0!</v>
      </c>
      <c r="O116" s="273" t="e">
        <f>+O114/Q114</f>
        <v>#DIV/0!</v>
      </c>
      <c r="P116" s="273" t="e">
        <f>+P114/Q114</f>
        <v>#DIV/0!</v>
      </c>
      <c r="Q116" s="273" t="e">
        <f>SUM(N116:P116)</f>
        <v>#DIV/0!</v>
      </c>
      <c r="S116" s="47" t="s">
        <v>534</v>
      </c>
      <c r="T116" s="273" t="e">
        <f>+T114/W114</f>
        <v>#DIV/0!</v>
      </c>
      <c r="U116" s="273" t="e">
        <f>+U114/W114</f>
        <v>#DIV/0!</v>
      </c>
      <c r="V116" s="273" t="e">
        <f>+V114/W114</f>
        <v>#DIV/0!</v>
      </c>
      <c r="W116" s="273" t="e">
        <f>SUM(T116:V116)</f>
        <v>#DIV/0!</v>
      </c>
      <c r="Y116" s="47" t="s">
        <v>534</v>
      </c>
      <c r="Z116" s="273" t="e">
        <f>+Z114/AC114</f>
        <v>#DIV/0!</v>
      </c>
      <c r="AA116" s="273" t="e">
        <f>+AA114/AC114</f>
        <v>#DIV/0!</v>
      </c>
      <c r="AB116" s="273" t="e">
        <f>+AB114/AC114</f>
        <v>#DIV/0!</v>
      </c>
      <c r="AC116" s="273" t="e">
        <f>SUM(Z116:AB116)</f>
        <v>#DIV/0!</v>
      </c>
    </row>
    <row r="117" spans="7:13" ht="15">
      <c r="G117" s="268"/>
      <c r="L117" s="268"/>
      <c r="M117" s="268"/>
    </row>
    <row r="118" spans="3:29" s="274" customFormat="1" ht="15">
      <c r="C118" s="275"/>
      <c r="D118" s="276" t="s">
        <v>535</v>
      </c>
      <c r="E118" s="277"/>
      <c r="J118" s="276" t="s">
        <v>535</v>
      </c>
      <c r="K118" s="277"/>
      <c r="P118" s="276" t="s">
        <v>535</v>
      </c>
      <c r="Q118" s="277"/>
      <c r="V118" s="276" t="s">
        <v>535</v>
      </c>
      <c r="W118" s="277"/>
      <c r="AB118" s="276" t="s">
        <v>535</v>
      </c>
      <c r="AC118" s="277">
        <f>+W118+Q118+K118+E118</f>
        <v>0</v>
      </c>
    </row>
    <row r="119" spans="4:29" s="274" customFormat="1" ht="15">
      <c r="D119" s="276" t="s">
        <v>536</v>
      </c>
      <c r="E119" s="274" t="e">
        <f>+E118*B116</f>
        <v>#DIV/0!</v>
      </c>
      <c r="J119" s="276" t="s">
        <v>536</v>
      </c>
      <c r="K119" s="274" t="e">
        <f>+K118*H116</f>
        <v>#DIV/0!</v>
      </c>
      <c r="P119" s="276" t="s">
        <v>536</v>
      </c>
      <c r="Q119" s="274" t="e">
        <f>+Q118*N116</f>
        <v>#DIV/0!</v>
      </c>
      <c r="V119" s="276" t="s">
        <v>536</v>
      </c>
      <c r="W119" s="274" t="e">
        <f>+W118*T116</f>
        <v>#DIV/0!</v>
      </c>
      <c r="AB119" s="276" t="s">
        <v>536</v>
      </c>
      <c r="AC119" s="274" t="e">
        <f>+AC118*Z116</f>
        <v>#DIV/0!</v>
      </c>
    </row>
    <row r="120" spans="4:29" s="274" customFormat="1" ht="15">
      <c r="D120" s="276" t="s">
        <v>537</v>
      </c>
      <c r="E120" s="274" t="e">
        <f>+E118*C116</f>
        <v>#DIV/0!</v>
      </c>
      <c r="J120" s="276" t="s">
        <v>537</v>
      </c>
      <c r="K120" s="274" t="e">
        <f>+K118*I116</f>
        <v>#DIV/0!</v>
      </c>
      <c r="P120" s="276" t="s">
        <v>537</v>
      </c>
      <c r="Q120" s="274" t="e">
        <f>+Q118*O116</f>
        <v>#DIV/0!</v>
      </c>
      <c r="V120" s="276" t="s">
        <v>537</v>
      </c>
      <c r="W120" s="274" t="e">
        <f>+W118*U116</f>
        <v>#DIV/0!</v>
      </c>
      <c r="AB120" s="276" t="s">
        <v>537</v>
      </c>
      <c r="AC120" s="274" t="e">
        <f>+AC118*AA116</f>
        <v>#DIV/0!</v>
      </c>
    </row>
    <row r="121" spans="4:29" s="274" customFormat="1" ht="15">
      <c r="D121" s="276" t="s">
        <v>538</v>
      </c>
      <c r="E121" s="274" t="e">
        <f>+E118*D116</f>
        <v>#DIV/0!</v>
      </c>
      <c r="J121" s="276" t="s">
        <v>538</v>
      </c>
      <c r="K121" s="274" t="e">
        <f>+K118*J116</f>
        <v>#DIV/0!</v>
      </c>
      <c r="P121" s="276" t="s">
        <v>538</v>
      </c>
      <c r="Q121" s="274" t="e">
        <f>+Q118*P116</f>
        <v>#DIV/0!</v>
      </c>
      <c r="V121" s="276" t="s">
        <v>538</v>
      </c>
      <c r="W121" s="274" t="e">
        <f>+W118*V116</f>
        <v>#DIV/0!</v>
      </c>
      <c r="AB121" s="276" t="s">
        <v>538</v>
      </c>
      <c r="AC121" s="274" t="e">
        <f>+AC118*AB116</f>
        <v>#DIV/0!</v>
      </c>
    </row>
    <row r="122" spans="4:28" s="274" customFormat="1" ht="15">
      <c r="D122" s="276"/>
      <c r="J122" s="276"/>
      <c r="P122" s="276"/>
      <c r="V122" s="276"/>
      <c r="AB122" s="276"/>
    </row>
    <row r="123" spans="3:29" s="274" customFormat="1" ht="15">
      <c r="C123" s="275"/>
      <c r="D123" s="276" t="s">
        <v>539</v>
      </c>
      <c r="E123" s="277"/>
      <c r="J123" s="276" t="s">
        <v>539</v>
      </c>
      <c r="K123" s="277"/>
      <c r="P123" s="276" t="s">
        <v>539</v>
      </c>
      <c r="Q123" s="277"/>
      <c r="V123" s="276" t="s">
        <v>539</v>
      </c>
      <c r="W123" s="277"/>
      <c r="AB123" s="276" t="s">
        <v>539</v>
      </c>
      <c r="AC123" s="277">
        <f>+W123+Q123+K123+E123</f>
        <v>0</v>
      </c>
    </row>
    <row r="124" spans="4:29" s="274" customFormat="1" ht="15">
      <c r="D124" s="276" t="s">
        <v>536</v>
      </c>
      <c r="E124" s="274" t="e">
        <f>+E123*B116</f>
        <v>#DIV/0!</v>
      </c>
      <c r="J124" s="276" t="s">
        <v>536</v>
      </c>
      <c r="K124" s="274" t="e">
        <f>+K123*H116</f>
        <v>#DIV/0!</v>
      </c>
      <c r="P124" s="276" t="s">
        <v>536</v>
      </c>
      <c r="Q124" s="274" t="e">
        <f>+Q123*N116</f>
        <v>#DIV/0!</v>
      </c>
      <c r="V124" s="276" t="s">
        <v>536</v>
      </c>
      <c r="W124" s="274" t="e">
        <f>+W123*T116</f>
        <v>#DIV/0!</v>
      </c>
      <c r="AB124" s="276" t="s">
        <v>536</v>
      </c>
      <c r="AC124" s="274" t="e">
        <f>+AC123*Z116</f>
        <v>#DIV/0!</v>
      </c>
    </row>
    <row r="125" spans="4:29" s="274" customFormat="1" ht="15">
      <c r="D125" s="276" t="s">
        <v>537</v>
      </c>
      <c r="E125" s="274" t="e">
        <f>+E123*C116</f>
        <v>#DIV/0!</v>
      </c>
      <c r="J125" s="276" t="s">
        <v>537</v>
      </c>
      <c r="K125" s="274" t="e">
        <f>+K123*I116</f>
        <v>#DIV/0!</v>
      </c>
      <c r="P125" s="276" t="s">
        <v>537</v>
      </c>
      <c r="Q125" s="274" t="e">
        <f>+Q123*O116</f>
        <v>#DIV/0!</v>
      </c>
      <c r="V125" s="276" t="s">
        <v>537</v>
      </c>
      <c r="W125" s="274" t="e">
        <f>+W123*U116</f>
        <v>#DIV/0!</v>
      </c>
      <c r="AB125" s="276" t="s">
        <v>537</v>
      </c>
      <c r="AC125" s="274" t="e">
        <f>+AC123*AA116</f>
        <v>#DIV/0!</v>
      </c>
    </row>
    <row r="126" spans="4:29" s="274" customFormat="1" ht="15">
      <c r="D126" s="276" t="s">
        <v>538</v>
      </c>
      <c r="E126" s="274" t="e">
        <f>+E123*D116</f>
        <v>#DIV/0!</v>
      </c>
      <c r="J126" s="276" t="s">
        <v>538</v>
      </c>
      <c r="K126" s="274" t="e">
        <f>+K123*J116</f>
        <v>#DIV/0!</v>
      </c>
      <c r="P126" s="276" t="s">
        <v>538</v>
      </c>
      <c r="Q126" s="274" t="e">
        <f>+Q123*P116</f>
        <v>#DIV/0!</v>
      </c>
      <c r="V126" s="276" t="s">
        <v>538</v>
      </c>
      <c r="W126" s="274" t="e">
        <f>+W123*V116</f>
        <v>#DIV/0!</v>
      </c>
      <c r="AB126" s="276" t="s">
        <v>538</v>
      </c>
      <c r="AC126" s="274" t="e">
        <f>+AC123*AB116</f>
        <v>#DIV/0!</v>
      </c>
    </row>
    <row r="127" spans="1:29" s="274" customFormat="1" ht="15" thickBot="1">
      <c r="A127" s="278"/>
      <c r="B127" s="278"/>
      <c r="C127" s="278"/>
      <c r="D127" s="279"/>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row>
    <row r="128" ht="15">
      <c r="A128" s="262"/>
    </row>
    <row r="129" spans="1:5" ht="19.5" customHeight="1">
      <c r="A129" s="122" t="s">
        <v>524</v>
      </c>
      <c r="B129" s="1053"/>
      <c r="C129" s="1054"/>
      <c r="D129" s="1054"/>
      <c r="E129" s="1054"/>
    </row>
    <row r="130" ht="15">
      <c r="A130" s="122"/>
    </row>
    <row r="131" spans="1:5" ht="19.5" customHeight="1">
      <c r="A131" s="122" t="s">
        <v>525</v>
      </c>
      <c r="B131" s="1054"/>
      <c r="C131" s="1054"/>
      <c r="D131" s="1054"/>
      <c r="E131" s="1054"/>
    </row>
    <row r="134" spans="1:29" ht="15.75" thickBot="1">
      <c r="A134" s="1052" t="s">
        <v>600</v>
      </c>
      <c r="B134" s="1052"/>
      <c r="C134" s="1052"/>
      <c r="D134" s="1052"/>
      <c r="E134" s="1052"/>
      <c r="G134" s="1052" t="s">
        <v>601</v>
      </c>
      <c r="H134" s="1052"/>
      <c r="I134" s="1052"/>
      <c r="J134" s="1052"/>
      <c r="K134" s="1052"/>
      <c r="M134" s="1052" t="s">
        <v>602</v>
      </c>
      <c r="N134" s="1052"/>
      <c r="O134" s="1052"/>
      <c r="P134" s="1052"/>
      <c r="Q134" s="1052"/>
      <c r="S134" s="1052" t="s">
        <v>603</v>
      </c>
      <c r="T134" s="1052"/>
      <c r="U134" s="1052"/>
      <c r="V134" s="1052"/>
      <c r="W134" s="1052"/>
      <c r="Y134" s="1052" t="s">
        <v>604</v>
      </c>
      <c r="Z134" s="1052"/>
      <c r="AA134" s="1052"/>
      <c r="AB134" s="1052"/>
      <c r="AC134" s="1052"/>
    </row>
    <row r="135" spans="1:29" ht="15">
      <c r="A135" s="303" t="s">
        <v>526</v>
      </c>
      <c r="B135" s="302" t="s">
        <v>527</v>
      </c>
      <c r="C135" s="302" t="s">
        <v>528</v>
      </c>
      <c r="D135" s="302" t="s">
        <v>529</v>
      </c>
      <c r="E135" s="302" t="s">
        <v>4</v>
      </c>
      <c r="G135" s="303" t="s">
        <v>526</v>
      </c>
      <c r="H135" s="302" t="s">
        <v>527</v>
      </c>
      <c r="I135" s="302" t="s">
        <v>528</v>
      </c>
      <c r="J135" s="302" t="s">
        <v>529</v>
      </c>
      <c r="K135" s="302" t="s">
        <v>4</v>
      </c>
      <c r="M135" s="303" t="s">
        <v>526</v>
      </c>
      <c r="N135" s="302" t="s">
        <v>527</v>
      </c>
      <c r="O135" s="302" t="s">
        <v>528</v>
      </c>
      <c r="P135" s="302" t="s">
        <v>529</v>
      </c>
      <c r="Q135" s="302" t="s">
        <v>4</v>
      </c>
      <c r="S135" s="303" t="s">
        <v>526</v>
      </c>
      <c r="T135" s="302" t="s">
        <v>527</v>
      </c>
      <c r="U135" s="302" t="s">
        <v>528</v>
      </c>
      <c r="V135" s="302" t="s">
        <v>529</v>
      </c>
      <c r="W135" s="302" t="s">
        <v>4</v>
      </c>
      <c r="Y135" s="303"/>
      <c r="Z135" s="302" t="s">
        <v>527</v>
      </c>
      <c r="AA135" s="302" t="s">
        <v>528</v>
      </c>
      <c r="AB135" s="302" t="s">
        <v>529</v>
      </c>
      <c r="AC135" s="302" t="s">
        <v>4</v>
      </c>
    </row>
    <row r="137" spans="1:29" ht="15">
      <c r="A137" s="265">
        <f>+A79</f>
        <v>44032</v>
      </c>
      <c r="B137" s="266"/>
      <c r="C137" s="266"/>
      <c r="D137" s="266"/>
      <c r="E137" s="267">
        <f>SUM(B137:D137)</f>
        <v>0</v>
      </c>
      <c r="G137" s="265">
        <f>+A141+30</f>
        <v>44122</v>
      </c>
      <c r="H137" s="266"/>
      <c r="I137" s="266"/>
      <c r="J137" s="266"/>
      <c r="K137" s="267">
        <f>SUM(H137:J137)</f>
        <v>0</v>
      </c>
      <c r="L137" s="268"/>
      <c r="M137" s="265">
        <f>+G141+30</f>
        <v>44212</v>
      </c>
      <c r="N137" s="266"/>
      <c r="O137" s="266"/>
      <c r="P137" s="266"/>
      <c r="Q137" s="267">
        <f>SUM(N137:P137)</f>
        <v>0</v>
      </c>
      <c r="S137" s="265">
        <f>+M141+30</f>
        <v>44300</v>
      </c>
      <c r="T137" s="266"/>
      <c r="U137" s="266"/>
      <c r="V137" s="266"/>
      <c r="W137" s="267">
        <f>SUM(T137:V137)</f>
        <v>0</v>
      </c>
      <c r="Y137" s="265"/>
      <c r="Z137" s="269">
        <f>+T137+N137+H137+B137</f>
        <v>0</v>
      </c>
      <c r="AA137" s="269">
        <f>+U137+O137+I137+C137</f>
        <v>0</v>
      </c>
      <c r="AB137" s="269">
        <f>+V137+P137+J137+D137</f>
        <v>0</v>
      </c>
      <c r="AC137" s="269">
        <f>SUM(Z137:AB137)</f>
        <v>0</v>
      </c>
    </row>
    <row r="138" spans="2:29" ht="15">
      <c r="B138" s="266"/>
      <c r="C138" s="266"/>
      <c r="D138" s="266"/>
      <c r="E138" s="267"/>
      <c r="H138" s="266"/>
      <c r="I138" s="266"/>
      <c r="J138" s="266"/>
      <c r="K138" s="267"/>
      <c r="L138" s="268"/>
      <c r="N138" s="266"/>
      <c r="O138" s="266"/>
      <c r="P138" s="266"/>
      <c r="Q138" s="267"/>
      <c r="T138" s="266"/>
      <c r="U138" s="266"/>
      <c r="V138" s="266"/>
      <c r="W138" s="267"/>
      <c r="Z138" s="269"/>
      <c r="AA138" s="269"/>
      <c r="AB138" s="269"/>
      <c r="AC138" s="269"/>
    </row>
    <row r="139" spans="1:29" ht="15">
      <c r="A139" s="265">
        <f>+A137+30</f>
        <v>44062</v>
      </c>
      <c r="B139" s="266"/>
      <c r="C139" s="266"/>
      <c r="D139" s="266"/>
      <c r="E139" s="267">
        <f>SUM(B139:D139)</f>
        <v>0</v>
      </c>
      <c r="G139" s="265">
        <f>+G137+30</f>
        <v>44152</v>
      </c>
      <c r="H139" s="266"/>
      <c r="I139" s="266"/>
      <c r="J139" s="266"/>
      <c r="K139" s="267">
        <f>SUM(H139:J139)</f>
        <v>0</v>
      </c>
      <c r="L139" s="268"/>
      <c r="M139" s="265">
        <f>+M137+30</f>
        <v>44242</v>
      </c>
      <c r="N139" s="266"/>
      <c r="O139" s="266"/>
      <c r="P139" s="266"/>
      <c r="Q139" s="267">
        <f>SUM(N139:P139)</f>
        <v>0</v>
      </c>
      <c r="S139" s="265">
        <f>+S137+30</f>
        <v>44330</v>
      </c>
      <c r="T139" s="266"/>
      <c r="U139" s="266"/>
      <c r="V139" s="266"/>
      <c r="W139" s="267">
        <f>SUM(T139:V139)</f>
        <v>0</v>
      </c>
      <c r="Y139" s="265"/>
      <c r="Z139" s="269">
        <f>+T139+N139+H139+B139</f>
        <v>0</v>
      </c>
      <c r="AA139" s="269">
        <f>+U139+O139+I139+C139</f>
        <v>0</v>
      </c>
      <c r="AB139" s="269">
        <f>+V139+P139+J139+D139</f>
        <v>0</v>
      </c>
      <c r="AC139" s="269">
        <f>SUM(Z139:AB139)</f>
        <v>0</v>
      </c>
    </row>
    <row r="140" spans="2:29" ht="15">
      <c r="B140" s="266"/>
      <c r="C140" s="266"/>
      <c r="D140" s="266"/>
      <c r="E140" s="267"/>
      <c r="H140" s="266"/>
      <c r="I140" s="266"/>
      <c r="J140" s="266"/>
      <c r="K140" s="267"/>
      <c r="L140" s="268"/>
      <c r="N140" s="266"/>
      <c r="O140" s="266"/>
      <c r="P140" s="266"/>
      <c r="Q140" s="267"/>
      <c r="T140" s="266"/>
      <c r="U140" s="266"/>
      <c r="V140" s="266"/>
      <c r="W140" s="267"/>
      <c r="Z140" s="269"/>
      <c r="AA140" s="269"/>
      <c r="AB140" s="269"/>
      <c r="AC140" s="269"/>
    </row>
    <row r="141" spans="1:29" ht="15">
      <c r="A141" s="265">
        <f>+A139+30</f>
        <v>44092</v>
      </c>
      <c r="B141" s="266"/>
      <c r="C141" s="266"/>
      <c r="D141" s="266"/>
      <c r="E141" s="267">
        <f>SUM(B141:D141)</f>
        <v>0</v>
      </c>
      <c r="G141" s="265">
        <f>+G139+30</f>
        <v>44182</v>
      </c>
      <c r="H141" s="266"/>
      <c r="I141" s="266"/>
      <c r="J141" s="266"/>
      <c r="K141" s="267">
        <f>SUM(H141:J141)</f>
        <v>0</v>
      </c>
      <c r="L141" s="268"/>
      <c r="M141" s="265">
        <f>+M139+28</f>
        <v>44270</v>
      </c>
      <c r="N141" s="266"/>
      <c r="O141" s="266"/>
      <c r="P141" s="266"/>
      <c r="Q141" s="267">
        <f>SUM(N141:P141)</f>
        <v>0</v>
      </c>
      <c r="S141" s="265">
        <f>+S139+30</f>
        <v>44360</v>
      </c>
      <c r="T141" s="266"/>
      <c r="U141" s="266"/>
      <c r="V141" s="266"/>
      <c r="W141" s="267">
        <f>SUM(T141:V141)</f>
        <v>0</v>
      </c>
      <c r="Y141" s="265"/>
      <c r="Z141" s="269">
        <f>+T141+N141+H141+B141</f>
        <v>0</v>
      </c>
      <c r="AA141" s="269">
        <f>+U141+O141+I141+C141</f>
        <v>0</v>
      </c>
      <c r="AB141" s="269">
        <f>+V141+P141+J141+D141</f>
        <v>0</v>
      </c>
      <c r="AC141" s="269">
        <f>SUM(Z141:AB141)</f>
        <v>0</v>
      </c>
    </row>
    <row r="142" spans="2:29" ht="15">
      <c r="B142" s="268"/>
      <c r="C142" s="268"/>
      <c r="D142" s="268"/>
      <c r="E142" s="268"/>
      <c r="H142" s="268"/>
      <c r="I142" s="268"/>
      <c r="J142" s="268"/>
      <c r="K142" s="268"/>
      <c r="L142" s="268"/>
      <c r="N142" s="268"/>
      <c r="O142" s="268"/>
      <c r="P142" s="268"/>
      <c r="Q142" s="268"/>
      <c r="T142" s="268"/>
      <c r="U142" s="268"/>
      <c r="V142" s="268"/>
      <c r="W142" s="268"/>
      <c r="Z142" s="268"/>
      <c r="AA142" s="268"/>
      <c r="AB142" s="268"/>
      <c r="AC142" s="268"/>
    </row>
    <row r="143" spans="1:29" ht="15">
      <c r="A143" s="164" t="s">
        <v>530</v>
      </c>
      <c r="B143" s="270">
        <f>SUM(B137:B141)</f>
        <v>0</v>
      </c>
      <c r="C143" s="270">
        <f>SUM(C137:C141)</f>
        <v>0</v>
      </c>
      <c r="D143" s="270">
        <f>SUM(D137:D141)</f>
        <v>0</v>
      </c>
      <c r="E143" s="270">
        <f>SUM(E137:E141)</f>
        <v>0</v>
      </c>
      <c r="G143" s="164" t="s">
        <v>531</v>
      </c>
      <c r="H143" s="270">
        <f>SUM(H137:H141)</f>
        <v>0</v>
      </c>
      <c r="I143" s="270">
        <f>SUM(I137:I141)</f>
        <v>0</v>
      </c>
      <c r="J143" s="270">
        <f>SUM(J137:J141)</f>
        <v>0</v>
      </c>
      <c r="K143" s="270">
        <f>SUM(K137:K141)</f>
        <v>0</v>
      </c>
      <c r="L143" s="268"/>
      <c r="M143" s="271" t="s">
        <v>532</v>
      </c>
      <c r="N143" s="270">
        <f>SUM(N137:N141)</f>
        <v>0</v>
      </c>
      <c r="O143" s="270">
        <f>SUM(O137:O141)</f>
        <v>0</v>
      </c>
      <c r="P143" s="270">
        <f>SUM(P137:P141)</f>
        <v>0</v>
      </c>
      <c r="Q143" s="270">
        <f>SUM(Q137:Q141)</f>
        <v>0</v>
      </c>
      <c r="S143" s="164" t="s">
        <v>533</v>
      </c>
      <c r="T143" s="270">
        <f>SUM(T137:T141)</f>
        <v>0</v>
      </c>
      <c r="U143" s="270">
        <f>SUM(U137:U141)</f>
        <v>0</v>
      </c>
      <c r="V143" s="270">
        <f>SUM(V137:V141)</f>
        <v>0</v>
      </c>
      <c r="W143" s="270">
        <f>SUM(W137:W141)</f>
        <v>0</v>
      </c>
      <c r="Y143" s="271" t="s">
        <v>605</v>
      </c>
      <c r="Z143" s="270">
        <f>SUM(Z137:Z141)</f>
        <v>0</v>
      </c>
      <c r="AA143" s="270">
        <f>SUM(AA137:AA141)</f>
        <v>0</v>
      </c>
      <c r="AB143" s="270">
        <f>SUM(AB137:AB141)</f>
        <v>0</v>
      </c>
      <c r="AC143" s="270">
        <f>SUM(AC137:AC141)</f>
        <v>0</v>
      </c>
    </row>
    <row r="144" spans="2:29" ht="15">
      <c r="B144" s="272"/>
      <c r="C144" s="272"/>
      <c r="D144" s="268"/>
      <c r="E144" s="268"/>
      <c r="G144" s="268"/>
      <c r="H144" s="272"/>
      <c r="I144" s="272"/>
      <c r="J144" s="268"/>
      <c r="K144" s="268"/>
      <c r="L144" s="268"/>
      <c r="M144" s="268"/>
      <c r="N144" s="272"/>
      <c r="O144" s="272"/>
      <c r="P144" s="268"/>
      <c r="Q144" s="268"/>
      <c r="T144" s="272"/>
      <c r="U144" s="272"/>
      <c r="V144" s="268"/>
      <c r="W144" s="268"/>
      <c r="Z144" s="272"/>
      <c r="AA144" s="272"/>
      <c r="AB144" s="268"/>
      <c r="AC144" s="268"/>
    </row>
    <row r="145" spans="1:29" ht="15">
      <c r="A145" s="47" t="s">
        <v>534</v>
      </c>
      <c r="B145" s="273" t="e">
        <f>+B143/E143</f>
        <v>#DIV/0!</v>
      </c>
      <c r="C145" s="273" t="e">
        <f>+C143/E143</f>
        <v>#DIV/0!</v>
      </c>
      <c r="D145" s="273" t="e">
        <f>+D143/E143</f>
        <v>#DIV/0!</v>
      </c>
      <c r="E145" s="273" t="e">
        <f>SUM(B145:D145)</f>
        <v>#DIV/0!</v>
      </c>
      <c r="G145" s="47" t="s">
        <v>534</v>
      </c>
      <c r="H145" s="273" t="e">
        <f>+H143/K143</f>
        <v>#DIV/0!</v>
      </c>
      <c r="I145" s="273" t="e">
        <f>+I143/K143</f>
        <v>#DIV/0!</v>
      </c>
      <c r="J145" s="273" t="e">
        <f>+J143/K143</f>
        <v>#DIV/0!</v>
      </c>
      <c r="K145" s="273" t="e">
        <f>SUM(H145:J145)</f>
        <v>#DIV/0!</v>
      </c>
      <c r="L145" s="268"/>
      <c r="M145" s="47" t="s">
        <v>534</v>
      </c>
      <c r="N145" s="273" t="e">
        <f>+N143/Q143</f>
        <v>#DIV/0!</v>
      </c>
      <c r="O145" s="273" t="e">
        <f>+O143/Q143</f>
        <v>#DIV/0!</v>
      </c>
      <c r="P145" s="273" t="e">
        <f>+P143/Q143</f>
        <v>#DIV/0!</v>
      </c>
      <c r="Q145" s="273" t="e">
        <f>SUM(N145:P145)</f>
        <v>#DIV/0!</v>
      </c>
      <c r="S145" s="47" t="s">
        <v>534</v>
      </c>
      <c r="T145" s="273" t="e">
        <f>+T143/W143</f>
        <v>#DIV/0!</v>
      </c>
      <c r="U145" s="273" t="e">
        <f>+U143/W143</f>
        <v>#DIV/0!</v>
      </c>
      <c r="V145" s="273" t="e">
        <f>+V143/W143</f>
        <v>#DIV/0!</v>
      </c>
      <c r="W145" s="273" t="e">
        <f>SUM(T145:V145)</f>
        <v>#DIV/0!</v>
      </c>
      <c r="Y145" s="47" t="s">
        <v>534</v>
      </c>
      <c r="Z145" s="273" t="e">
        <f>+Z143/AC143</f>
        <v>#DIV/0!</v>
      </c>
      <c r="AA145" s="273" t="e">
        <f>+AA143/AC143</f>
        <v>#DIV/0!</v>
      </c>
      <c r="AB145" s="273" t="e">
        <f>+AB143/AC143</f>
        <v>#DIV/0!</v>
      </c>
      <c r="AC145" s="273" t="e">
        <f>SUM(Z145:AB145)</f>
        <v>#DIV/0!</v>
      </c>
    </row>
    <row r="146" spans="7:13" ht="15">
      <c r="G146" s="268"/>
      <c r="L146" s="268"/>
      <c r="M146" s="268"/>
    </row>
    <row r="147" spans="3:29" s="274" customFormat="1" ht="15">
      <c r="C147" s="275"/>
      <c r="D147" s="276" t="s">
        <v>535</v>
      </c>
      <c r="E147" s="277"/>
      <c r="J147" s="276" t="s">
        <v>535</v>
      </c>
      <c r="K147" s="277"/>
      <c r="P147" s="276" t="s">
        <v>535</v>
      </c>
      <c r="Q147" s="277"/>
      <c r="V147" s="276" t="s">
        <v>535</v>
      </c>
      <c r="W147" s="277"/>
      <c r="AB147" s="276" t="s">
        <v>535</v>
      </c>
      <c r="AC147" s="277">
        <f>+W147+Q147+K147+E147</f>
        <v>0</v>
      </c>
    </row>
    <row r="148" spans="4:29" s="274" customFormat="1" ht="15">
      <c r="D148" s="276" t="s">
        <v>536</v>
      </c>
      <c r="E148" s="274" t="e">
        <f>+E147*B145</f>
        <v>#DIV/0!</v>
      </c>
      <c r="J148" s="276" t="s">
        <v>536</v>
      </c>
      <c r="K148" s="274" t="e">
        <f>+K147*H145</f>
        <v>#DIV/0!</v>
      </c>
      <c r="P148" s="276" t="s">
        <v>536</v>
      </c>
      <c r="Q148" s="274" t="e">
        <f>+Q147*N145</f>
        <v>#DIV/0!</v>
      </c>
      <c r="V148" s="276" t="s">
        <v>536</v>
      </c>
      <c r="W148" s="274" t="e">
        <f>+W147*T145</f>
        <v>#DIV/0!</v>
      </c>
      <c r="AB148" s="276" t="s">
        <v>536</v>
      </c>
      <c r="AC148" s="274" t="e">
        <f>+AC147*Z145</f>
        <v>#DIV/0!</v>
      </c>
    </row>
    <row r="149" spans="4:29" s="274" customFormat="1" ht="15">
      <c r="D149" s="276" t="s">
        <v>537</v>
      </c>
      <c r="E149" s="274" t="e">
        <f>+E147*C145</f>
        <v>#DIV/0!</v>
      </c>
      <c r="J149" s="276" t="s">
        <v>537</v>
      </c>
      <c r="K149" s="274" t="e">
        <f>+K147*I145</f>
        <v>#DIV/0!</v>
      </c>
      <c r="P149" s="276" t="s">
        <v>537</v>
      </c>
      <c r="Q149" s="274" t="e">
        <f>+Q147*O145</f>
        <v>#DIV/0!</v>
      </c>
      <c r="V149" s="276" t="s">
        <v>537</v>
      </c>
      <c r="W149" s="274" t="e">
        <f>+W147*U145</f>
        <v>#DIV/0!</v>
      </c>
      <c r="AB149" s="276" t="s">
        <v>537</v>
      </c>
      <c r="AC149" s="274" t="e">
        <f>+AC147*AA145</f>
        <v>#DIV/0!</v>
      </c>
    </row>
    <row r="150" spans="4:29" s="274" customFormat="1" ht="15">
      <c r="D150" s="276" t="s">
        <v>538</v>
      </c>
      <c r="E150" s="274" t="e">
        <f>+E147*D145</f>
        <v>#DIV/0!</v>
      </c>
      <c r="J150" s="276" t="s">
        <v>538</v>
      </c>
      <c r="K150" s="274" t="e">
        <f>+K147*J145</f>
        <v>#DIV/0!</v>
      </c>
      <c r="P150" s="276" t="s">
        <v>538</v>
      </c>
      <c r="Q150" s="274" t="e">
        <f>+Q147*P145</f>
        <v>#DIV/0!</v>
      </c>
      <c r="V150" s="276" t="s">
        <v>538</v>
      </c>
      <c r="W150" s="274" t="e">
        <f>+W147*V145</f>
        <v>#DIV/0!</v>
      </c>
      <c r="AB150" s="276" t="s">
        <v>538</v>
      </c>
      <c r="AC150" s="274" t="e">
        <f>+AC147*AB145</f>
        <v>#DIV/0!</v>
      </c>
    </row>
    <row r="151" spans="4:28" s="274" customFormat="1" ht="15">
      <c r="D151" s="276"/>
      <c r="J151" s="276"/>
      <c r="P151" s="276"/>
      <c r="V151" s="276"/>
      <c r="AB151" s="276"/>
    </row>
    <row r="152" spans="3:29" s="274" customFormat="1" ht="15">
      <c r="C152" s="275"/>
      <c r="D152" s="276" t="s">
        <v>539</v>
      </c>
      <c r="E152" s="277"/>
      <c r="J152" s="276" t="s">
        <v>539</v>
      </c>
      <c r="K152" s="277"/>
      <c r="P152" s="276" t="s">
        <v>539</v>
      </c>
      <c r="Q152" s="277"/>
      <c r="V152" s="276" t="s">
        <v>539</v>
      </c>
      <c r="W152" s="277"/>
      <c r="AB152" s="276" t="s">
        <v>539</v>
      </c>
      <c r="AC152" s="277">
        <f>+W152+Q152+K152+E152</f>
        <v>0</v>
      </c>
    </row>
    <row r="153" spans="4:29" s="274" customFormat="1" ht="15">
      <c r="D153" s="276" t="s">
        <v>536</v>
      </c>
      <c r="E153" s="274" t="e">
        <f>+E152*B145</f>
        <v>#DIV/0!</v>
      </c>
      <c r="J153" s="276" t="s">
        <v>536</v>
      </c>
      <c r="K153" s="274" t="e">
        <f>+K152*H145</f>
        <v>#DIV/0!</v>
      </c>
      <c r="P153" s="276" t="s">
        <v>536</v>
      </c>
      <c r="Q153" s="274" t="e">
        <f>+Q152*N145</f>
        <v>#DIV/0!</v>
      </c>
      <c r="V153" s="276" t="s">
        <v>536</v>
      </c>
      <c r="W153" s="274" t="e">
        <f>+W152*T145</f>
        <v>#DIV/0!</v>
      </c>
      <c r="AB153" s="276" t="s">
        <v>536</v>
      </c>
      <c r="AC153" s="274" t="e">
        <f>+AC152*Z145</f>
        <v>#DIV/0!</v>
      </c>
    </row>
    <row r="154" spans="4:29" s="274" customFormat="1" ht="15">
      <c r="D154" s="276" t="s">
        <v>537</v>
      </c>
      <c r="E154" s="274" t="e">
        <f>+E152*C145</f>
        <v>#DIV/0!</v>
      </c>
      <c r="J154" s="276" t="s">
        <v>537</v>
      </c>
      <c r="K154" s="274" t="e">
        <f>+K152*I145</f>
        <v>#DIV/0!</v>
      </c>
      <c r="P154" s="276" t="s">
        <v>537</v>
      </c>
      <c r="Q154" s="274" t="e">
        <f>+Q152*O145</f>
        <v>#DIV/0!</v>
      </c>
      <c r="V154" s="276" t="s">
        <v>537</v>
      </c>
      <c r="W154" s="274" t="e">
        <f>+W152*U145</f>
        <v>#DIV/0!</v>
      </c>
      <c r="AB154" s="276" t="s">
        <v>537</v>
      </c>
      <c r="AC154" s="274" t="e">
        <f>+AC152*AA145</f>
        <v>#DIV/0!</v>
      </c>
    </row>
    <row r="155" spans="4:29" s="274" customFormat="1" ht="15">
      <c r="D155" s="276" t="s">
        <v>538</v>
      </c>
      <c r="E155" s="274" t="e">
        <f>+E152*D145</f>
        <v>#DIV/0!</v>
      </c>
      <c r="J155" s="276" t="s">
        <v>538</v>
      </c>
      <c r="K155" s="274" t="e">
        <f>+K152*J145</f>
        <v>#DIV/0!</v>
      </c>
      <c r="P155" s="276" t="s">
        <v>538</v>
      </c>
      <c r="Q155" s="274" t="e">
        <f>+Q152*P145</f>
        <v>#DIV/0!</v>
      </c>
      <c r="V155" s="276" t="s">
        <v>538</v>
      </c>
      <c r="W155" s="274" t="e">
        <f>+W152*V145</f>
        <v>#DIV/0!</v>
      </c>
      <c r="AB155" s="276" t="s">
        <v>538</v>
      </c>
      <c r="AC155" s="274" t="e">
        <f>+AC152*AB145</f>
        <v>#DIV/0!</v>
      </c>
    </row>
    <row r="156" spans="1:29" s="274" customFormat="1" ht="15" thickBot="1">
      <c r="A156" s="278"/>
      <c r="B156" s="278"/>
      <c r="C156" s="278"/>
      <c r="D156" s="279"/>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c r="AA156" s="278"/>
      <c r="AB156" s="278"/>
      <c r="AC156" s="278"/>
    </row>
  </sheetData>
  <sheetProtection/>
  <mergeCells count="37">
    <mergeCell ref="B44:E44"/>
    <mergeCell ref="A47:E47"/>
    <mergeCell ref="G47:K47"/>
    <mergeCell ref="M47:Q47"/>
    <mergeCell ref="A1:AC1"/>
    <mergeCell ref="A2:AC2"/>
    <mergeCell ref="B13:E13"/>
    <mergeCell ref="B15:E15"/>
    <mergeCell ref="A18:E18"/>
    <mergeCell ref="G18:K18"/>
    <mergeCell ref="M18:Q18"/>
    <mergeCell ref="S18:W18"/>
    <mergeCell ref="Y18:AC18"/>
    <mergeCell ref="B42:E42"/>
    <mergeCell ref="Y47:AC47"/>
    <mergeCell ref="S47:W47"/>
    <mergeCell ref="B71:E71"/>
    <mergeCell ref="S76:W76"/>
    <mergeCell ref="Y76:AC76"/>
    <mergeCell ref="A105:E105"/>
    <mergeCell ref="G105:K105"/>
    <mergeCell ref="M105:Q105"/>
    <mergeCell ref="S105:W105"/>
    <mergeCell ref="Y105:AC105"/>
    <mergeCell ref="B73:E73"/>
    <mergeCell ref="B100:E100"/>
    <mergeCell ref="B102:E102"/>
    <mergeCell ref="A76:E76"/>
    <mergeCell ref="G76:K76"/>
    <mergeCell ref="M76:Q76"/>
    <mergeCell ref="Y134:AC134"/>
    <mergeCell ref="B129:E129"/>
    <mergeCell ref="B131:E131"/>
    <mergeCell ref="A134:E134"/>
    <mergeCell ref="G134:K134"/>
    <mergeCell ref="M134:Q134"/>
    <mergeCell ref="S134:W134"/>
  </mergeCells>
  <printOptions/>
  <pageMargins left="0.7" right="0.7" top="0.75" bottom="0.75" header="0.3" footer="0.3"/>
  <pageSetup fitToHeight="0" fitToWidth="1" horizontalDpi="600" verticalDpi="600" orientation="portrait" scale="21" r:id="rId1"/>
</worksheet>
</file>

<file path=xl/worksheets/sheet18.xml><?xml version="1.0" encoding="utf-8"?>
<worksheet xmlns="http://schemas.openxmlformats.org/spreadsheetml/2006/main" xmlns:r="http://schemas.openxmlformats.org/officeDocument/2006/relationships">
  <sheetPr>
    <pageSetUpPr fitToPage="1"/>
  </sheetPr>
  <dimension ref="A1:U122"/>
  <sheetViews>
    <sheetView zoomScale="75" zoomScaleNormal="75" zoomScalePageLayoutView="0" workbookViewId="0" topLeftCell="A1">
      <pane xSplit="3" ySplit="13" topLeftCell="D14" activePane="bottomRight" state="frozen"/>
      <selection pane="topLeft" activeCell="A1" sqref="A1"/>
      <selection pane="topRight" activeCell="D1" sqref="D1"/>
      <selection pane="bottomLeft" activeCell="A21" sqref="A21"/>
      <selection pane="bottomRight" activeCell="H6" sqref="H6"/>
    </sheetView>
  </sheetViews>
  <sheetFormatPr defaultColWidth="11.77734375" defaultRowHeight="15"/>
  <cols>
    <col min="1" max="1" width="1.2265625" style="507" customWidth="1"/>
    <col min="2" max="2" width="7.10546875" style="507" customWidth="1"/>
    <col min="3" max="3" width="30.77734375" style="507" customWidth="1"/>
    <col min="4" max="4" width="15.77734375" style="507" customWidth="1"/>
    <col min="5" max="5" width="13.88671875" style="507" customWidth="1"/>
    <col min="6" max="11" width="12.77734375" style="507" customWidth="1"/>
    <col min="12" max="12" width="13.6640625" style="507" customWidth="1"/>
    <col min="13" max="13" width="1.88671875" style="507" customWidth="1"/>
    <col min="14" max="14" width="14.21484375" style="507" customWidth="1"/>
    <col min="15" max="15" width="15.3359375" style="507" customWidth="1"/>
    <col min="16" max="16" width="1.33203125" style="507" customWidth="1"/>
    <col min="17" max="17" width="16.3359375" style="507" customWidth="1"/>
    <col min="18" max="18" width="1.88671875" style="507" customWidth="1"/>
    <col min="19" max="19" width="14.21484375" style="507" customWidth="1"/>
    <col min="20" max="20" width="1.66796875" style="507" customWidth="1"/>
    <col min="21" max="21" width="13.88671875" style="601" customWidth="1"/>
    <col min="22" max="16384" width="11.77734375" style="507" customWidth="1"/>
  </cols>
  <sheetData>
    <row r="1" spans="1:21" ht="16.5" customHeight="1">
      <c r="A1" s="941" t="s">
        <v>608</v>
      </c>
      <c r="B1" s="1063"/>
      <c r="C1" s="1063"/>
      <c r="D1" s="1063"/>
      <c r="E1" s="1063"/>
      <c r="F1" s="1063"/>
      <c r="G1" s="1063"/>
      <c r="H1" s="1063"/>
      <c r="I1" s="1063"/>
      <c r="J1" s="1063"/>
      <c r="K1" s="1063"/>
      <c r="L1" s="1063"/>
      <c r="M1" s="1063"/>
      <c r="N1" s="1063"/>
      <c r="O1" s="1063"/>
      <c r="P1" s="354"/>
      <c r="Q1" s="354"/>
      <c r="R1" s="527"/>
      <c r="S1" s="527"/>
      <c r="T1" s="527"/>
      <c r="U1" s="528"/>
    </row>
    <row r="2" spans="1:21" ht="16.5" customHeight="1">
      <c r="A2" s="1064" t="s">
        <v>454</v>
      </c>
      <c r="B2" s="1064"/>
      <c r="C2" s="1064"/>
      <c r="D2" s="1064"/>
      <c r="E2" s="1064"/>
      <c r="F2" s="1064"/>
      <c r="G2" s="1064"/>
      <c r="H2" s="1064"/>
      <c r="I2" s="1064"/>
      <c r="J2" s="1064"/>
      <c r="K2" s="1064"/>
      <c r="L2" s="1064"/>
      <c r="M2" s="1064"/>
      <c r="N2" s="1064"/>
      <c r="O2" s="1064"/>
      <c r="P2" s="526"/>
      <c r="Q2" s="527" t="s">
        <v>0</v>
      </c>
      <c r="R2" s="527"/>
      <c r="S2" s="527"/>
      <c r="T2" s="527"/>
      <c r="U2" s="528"/>
    </row>
    <row r="3" spans="1:21" ht="15.75" customHeight="1">
      <c r="A3" s="1064" t="s">
        <v>455</v>
      </c>
      <c r="B3" s="1064"/>
      <c r="C3" s="1064"/>
      <c r="D3" s="1064"/>
      <c r="E3" s="1064"/>
      <c r="F3" s="1064"/>
      <c r="G3" s="1064"/>
      <c r="H3" s="1064"/>
      <c r="I3" s="1064"/>
      <c r="J3" s="1064"/>
      <c r="K3" s="1064"/>
      <c r="L3" s="1064"/>
      <c r="M3" s="1064"/>
      <c r="N3" s="1064"/>
      <c r="O3" s="1064"/>
      <c r="P3" s="526"/>
      <c r="Q3" s="527" t="s">
        <v>0</v>
      </c>
      <c r="R3" s="527"/>
      <c r="S3" s="527"/>
      <c r="T3" s="527"/>
      <c r="U3" s="528"/>
    </row>
    <row r="4" spans="1:21" ht="15.75" customHeight="1">
      <c r="A4" s="1065" t="s">
        <v>641</v>
      </c>
      <c r="B4" s="1066"/>
      <c r="C4" s="1066"/>
      <c r="D4" s="1066"/>
      <c r="E4" s="1066"/>
      <c r="F4" s="1066"/>
      <c r="G4" s="1066"/>
      <c r="H4" s="1066"/>
      <c r="I4" s="1066"/>
      <c r="J4" s="1066"/>
      <c r="K4" s="1066"/>
      <c r="L4" s="1066"/>
      <c r="M4" s="1066"/>
      <c r="N4" s="1066"/>
      <c r="O4" s="1066"/>
      <c r="P4" s="526"/>
      <c r="Q4" s="527" t="s">
        <v>0</v>
      </c>
      <c r="R4" s="527"/>
      <c r="S4" s="533"/>
      <c r="T4" s="533"/>
      <c r="U4" s="916"/>
    </row>
    <row r="5" spans="1:21" ht="15.75" customHeight="1">
      <c r="A5" s="529"/>
      <c r="B5" s="529"/>
      <c r="C5" s="354"/>
      <c r="D5" s="354"/>
      <c r="E5" s="529"/>
      <c r="F5" s="529"/>
      <c r="G5" s="529"/>
      <c r="H5" s="529"/>
      <c r="I5" s="529"/>
      <c r="J5" s="529"/>
      <c r="K5" s="529"/>
      <c r="L5" s="529"/>
      <c r="M5" s="529"/>
      <c r="N5" s="529"/>
      <c r="O5" s="529"/>
      <c r="P5" s="526"/>
      <c r="Q5" s="527"/>
      <c r="R5" s="527"/>
      <c r="S5" s="533"/>
      <c r="T5" s="533"/>
      <c r="U5" s="916"/>
    </row>
    <row r="6" spans="1:21" ht="21.75" customHeight="1" thickBot="1">
      <c r="A6" s="527" t="s">
        <v>0</v>
      </c>
      <c r="B6" s="527"/>
      <c r="C6" s="530" t="str">
        <f>+'budget4542.a'!B6</f>
        <v>LOCAL AGENCY:</v>
      </c>
      <c r="D6" s="531">
        <f>+'budget4542.a'!D6</f>
        <v>0</v>
      </c>
      <c r="E6" s="532"/>
      <c r="F6" s="532"/>
      <c r="G6" s="527" t="s">
        <v>0</v>
      </c>
      <c r="H6" s="527" t="s">
        <v>0</v>
      </c>
      <c r="I6" s="527" t="s">
        <v>0</v>
      </c>
      <c r="J6" s="527" t="s">
        <v>0</v>
      </c>
      <c r="K6" s="533" t="s">
        <v>456</v>
      </c>
      <c r="L6" s="533"/>
      <c r="M6" s="533"/>
      <c r="N6" s="1067"/>
      <c r="O6" s="1068"/>
      <c r="P6" s="527" t="s">
        <v>0</v>
      </c>
      <c r="Q6" s="527" t="s">
        <v>0</v>
      </c>
      <c r="R6" s="527"/>
      <c r="S6" s="917"/>
      <c r="T6" s="1061"/>
      <c r="U6" s="1062"/>
    </row>
    <row r="7" spans="1:21" ht="21.75" customHeight="1" thickBot="1">
      <c r="A7" s="527" t="s">
        <v>0</v>
      </c>
      <c r="B7" s="527"/>
      <c r="C7" s="530" t="str">
        <f>+'budget4542.a'!B11</f>
        <v>AWARD NUMBER:                          </v>
      </c>
      <c r="D7" s="531">
        <f>+'budget4542.a'!D11</f>
        <v>0</v>
      </c>
      <c r="E7" s="532"/>
      <c r="F7" s="532"/>
      <c r="G7" s="527" t="s">
        <v>0</v>
      </c>
      <c r="H7" s="527" t="s">
        <v>0</v>
      </c>
      <c r="I7" s="527" t="s">
        <v>0</v>
      </c>
      <c r="J7" s="527" t="s">
        <v>0</v>
      </c>
      <c r="K7" s="533" t="s">
        <v>457</v>
      </c>
      <c r="L7" s="533"/>
      <c r="M7" s="533"/>
      <c r="N7" s="1057"/>
      <c r="O7" s="1057"/>
      <c r="P7" s="527" t="s">
        <v>0</v>
      </c>
      <c r="Q7" s="527" t="s">
        <v>0</v>
      </c>
      <c r="R7" s="527"/>
      <c r="S7" s="533"/>
      <c r="T7" s="533"/>
      <c r="U7" s="916"/>
    </row>
    <row r="8" spans="1:21" ht="21.75" customHeight="1" thickBot="1">
      <c r="A8" s="527" t="s">
        <v>0</v>
      </c>
      <c r="B8" s="527"/>
      <c r="C8" s="530" t="str">
        <f>+'budget4542.a'!B15</f>
        <v>AWARD PERIOD:                            </v>
      </c>
      <c r="D8" s="531" t="str">
        <f>+'budget4542.a'!D15</f>
        <v>July 1, 20 through June 30, 2021</v>
      </c>
      <c r="E8" s="532"/>
      <c r="F8" s="532"/>
      <c r="G8" s="527" t="s">
        <v>0</v>
      </c>
      <c r="H8" s="527" t="s">
        <v>0</v>
      </c>
      <c r="I8" s="527" t="s">
        <v>0</v>
      </c>
      <c r="J8" s="527" t="s">
        <v>0</v>
      </c>
      <c r="K8" s="533" t="s">
        <v>458</v>
      </c>
      <c r="L8" s="533"/>
      <c r="M8" s="533"/>
      <c r="N8" s="1058"/>
      <c r="O8" s="1058"/>
      <c r="P8" s="527" t="s">
        <v>0</v>
      </c>
      <c r="Q8" s="527" t="s">
        <v>0</v>
      </c>
      <c r="R8" s="527"/>
      <c r="S8" s="527"/>
      <c r="T8" s="527"/>
      <c r="U8" s="528"/>
    </row>
    <row r="9" spans="1:21" ht="21.75" customHeight="1" thickBot="1">
      <c r="A9" s="527" t="s">
        <v>0</v>
      </c>
      <c r="B9" s="527"/>
      <c r="C9" s="530" t="s">
        <v>459</v>
      </c>
      <c r="D9" s="531">
        <f>+'budget4542.a'!D13</f>
        <v>0</v>
      </c>
      <c r="E9" s="532"/>
      <c r="F9" s="532"/>
      <c r="G9" s="527"/>
      <c r="H9" s="527"/>
      <c r="I9" s="527"/>
      <c r="J9" s="527"/>
      <c r="K9" s="527"/>
      <c r="L9" s="527"/>
      <c r="M9" s="527"/>
      <c r="N9" s="527"/>
      <c r="O9" s="527"/>
      <c r="P9" s="527"/>
      <c r="Q9" s="527"/>
      <c r="R9" s="527"/>
      <c r="S9" s="527"/>
      <c r="T9" s="527"/>
      <c r="U9" s="528"/>
    </row>
    <row r="10" spans="1:21" ht="21.75" customHeight="1" thickBot="1" thickTop="1">
      <c r="A10" s="527" t="s">
        <v>0</v>
      </c>
      <c r="B10" s="527"/>
      <c r="C10" s="530" t="str">
        <f>+'budget4542.a'!B7</f>
        <v>ADDRESS:</v>
      </c>
      <c r="D10" s="531">
        <f>+'budget4542.a'!D7</f>
        <v>0</v>
      </c>
      <c r="E10" s="532"/>
      <c r="F10" s="532"/>
      <c r="G10" s="527"/>
      <c r="H10" s="527"/>
      <c r="I10" s="527"/>
      <c r="J10" s="527"/>
      <c r="K10" s="527"/>
      <c r="L10" s="915" t="s">
        <v>631</v>
      </c>
      <c r="M10" s="527"/>
      <c r="N10" s="1059"/>
      <c r="O10" s="1060"/>
      <c r="P10" s="527"/>
      <c r="Q10" s="527"/>
      <c r="R10" s="527"/>
      <c r="S10" s="527"/>
      <c r="T10" s="527"/>
      <c r="U10" s="536" t="s">
        <v>460</v>
      </c>
    </row>
    <row r="11" spans="1:21" ht="21.75" customHeight="1" thickBot="1" thickTop="1">
      <c r="A11" s="527" t="s">
        <v>0</v>
      </c>
      <c r="B11" s="527"/>
      <c r="C11" s="530" t="str">
        <f>+'[3]budget4542.a'!B8</f>
        <v>CITY, STATE, ZIPCODE:</v>
      </c>
      <c r="D11" s="531">
        <f>+'budget4542.a'!D8</f>
        <v>0</v>
      </c>
      <c r="E11" s="532"/>
      <c r="F11" s="532"/>
      <c r="G11" s="535"/>
      <c r="H11" s="527"/>
      <c r="I11" s="527"/>
      <c r="J11" s="527"/>
      <c r="K11" s="527"/>
      <c r="L11" s="527"/>
      <c r="M11" s="527"/>
      <c r="N11" s="527"/>
      <c r="O11" s="527"/>
      <c r="P11" s="527"/>
      <c r="Q11" s="527"/>
      <c r="R11" s="527"/>
      <c r="S11" s="539" t="s">
        <v>461</v>
      </c>
      <c r="T11" s="506"/>
      <c r="U11" s="540" t="s">
        <v>37</v>
      </c>
    </row>
    <row r="12" spans="1:21" ht="18" customHeight="1" thickBot="1" thickTop="1">
      <c r="A12" s="537"/>
      <c r="B12" s="541" t="s">
        <v>462</v>
      </c>
      <c r="C12" s="542" t="s">
        <v>0</v>
      </c>
      <c r="D12" s="543" t="s">
        <v>463</v>
      </c>
      <c r="E12" s="1077" t="s">
        <v>464</v>
      </c>
      <c r="F12" s="1078"/>
      <c r="G12" s="1079" t="s">
        <v>465</v>
      </c>
      <c r="H12" s="1078"/>
      <c r="I12" s="1079" t="s">
        <v>466</v>
      </c>
      <c r="J12" s="1078"/>
      <c r="K12" s="1077" t="s">
        <v>467</v>
      </c>
      <c r="L12" s="1078"/>
      <c r="M12" s="527"/>
      <c r="N12" s="1079" t="s">
        <v>468</v>
      </c>
      <c r="O12" s="1078"/>
      <c r="P12" s="527"/>
      <c r="Q12" s="536" t="s">
        <v>469</v>
      </c>
      <c r="R12" s="506" t="s">
        <v>0</v>
      </c>
      <c r="S12" s="544" t="s">
        <v>470</v>
      </c>
      <c r="T12" s="506"/>
      <c r="U12" s="545" t="s">
        <v>471</v>
      </c>
    </row>
    <row r="13" spans="1:21" ht="21.75" customHeight="1" thickBot="1">
      <c r="A13" s="537"/>
      <c r="B13" s="546" t="s">
        <v>472</v>
      </c>
      <c r="C13" s="547" t="s">
        <v>473</v>
      </c>
      <c r="D13" s="548" t="s">
        <v>275</v>
      </c>
      <c r="E13" s="549" t="s">
        <v>474</v>
      </c>
      <c r="F13" s="550" t="s">
        <v>475</v>
      </c>
      <c r="G13" s="551" t="s">
        <v>474</v>
      </c>
      <c r="H13" s="550" t="s">
        <v>475</v>
      </c>
      <c r="I13" s="551" t="s">
        <v>474</v>
      </c>
      <c r="J13" s="550" t="s">
        <v>475</v>
      </c>
      <c r="K13" s="551" t="s">
        <v>474</v>
      </c>
      <c r="L13" s="550" t="s">
        <v>475</v>
      </c>
      <c r="M13" s="527"/>
      <c r="N13" s="552" t="s">
        <v>474</v>
      </c>
      <c r="O13" s="550" t="s">
        <v>475</v>
      </c>
      <c r="P13" s="527"/>
      <c r="Q13" s="553" t="s">
        <v>470</v>
      </c>
      <c r="R13" s="506"/>
      <c r="S13" s="554" t="s">
        <v>476</v>
      </c>
      <c r="T13" s="506"/>
      <c r="U13" s="553" t="s">
        <v>477</v>
      </c>
    </row>
    <row r="14" spans="1:21" ht="21.75" customHeight="1" thickTop="1">
      <c r="A14" s="537"/>
      <c r="B14" s="493" t="str">
        <f>+'budget4542.a'!B37</f>
        <v>0111</v>
      </c>
      <c r="C14" s="493" t="str">
        <f>+'budget4542.a'!C37</f>
        <v>Salaries *</v>
      </c>
      <c r="D14" s="494">
        <f>+'budget4542.a'!H37</f>
        <v>0</v>
      </c>
      <c r="E14" s="495"/>
      <c r="F14" s="496">
        <f aca="true" t="shared" si="0" ref="F14:F77">+E14</f>
        <v>0</v>
      </c>
      <c r="G14" s="495"/>
      <c r="H14" s="496">
        <f aca="true" t="shared" si="1" ref="H14:H77">+G14</f>
        <v>0</v>
      </c>
      <c r="I14" s="602">
        <f aca="true" t="shared" si="2" ref="I14:I45">ROUND(($Q14*J$98),2)</f>
        <v>0</v>
      </c>
      <c r="J14" s="496">
        <f aca="true" t="shared" si="3" ref="J14:J77">+I14</f>
        <v>0</v>
      </c>
      <c r="K14" s="495"/>
      <c r="L14" s="512">
        <f aca="true" t="shared" si="4" ref="L14:L77">+K14</f>
        <v>0</v>
      </c>
      <c r="M14" s="603"/>
      <c r="N14" s="604">
        <f aca="true" t="shared" si="5" ref="N14:O36">K14+I14+G14+E14</f>
        <v>0</v>
      </c>
      <c r="O14" s="605">
        <f t="shared" si="5"/>
        <v>0</v>
      </c>
      <c r="P14" s="502"/>
      <c r="Q14" s="503"/>
      <c r="R14" s="504"/>
      <c r="S14" s="505">
        <f aca="true" t="shared" si="6" ref="S14:S73">+Q14-N14</f>
        <v>0</v>
      </c>
      <c r="T14" s="506"/>
      <c r="U14" s="505">
        <f aca="true" t="shared" si="7" ref="U14:U73">+D14-O14</f>
        <v>0</v>
      </c>
    </row>
    <row r="15" spans="1:21" ht="21.75" customHeight="1">
      <c r="A15" s="537"/>
      <c r="B15" s="508" t="str">
        <f>+'budget4542.a'!B38</f>
        <v>0121</v>
      </c>
      <c r="C15" s="508" t="str">
        <f>+'budget4542.a'!C38</f>
        <v>FICA</v>
      </c>
      <c r="D15" s="494">
        <f>+'budget4542.a'!H38</f>
        <v>0</v>
      </c>
      <c r="E15" s="495"/>
      <c r="F15" s="496">
        <f t="shared" si="0"/>
        <v>0</v>
      </c>
      <c r="G15" s="495"/>
      <c r="H15" s="496">
        <f t="shared" si="1"/>
        <v>0</v>
      </c>
      <c r="I15" s="602">
        <f t="shared" si="2"/>
        <v>0</v>
      </c>
      <c r="J15" s="496">
        <f t="shared" si="3"/>
        <v>0</v>
      </c>
      <c r="K15" s="495"/>
      <c r="L15" s="512">
        <f t="shared" si="4"/>
        <v>0</v>
      </c>
      <c r="M15" s="603"/>
      <c r="N15" s="604">
        <f t="shared" si="5"/>
        <v>0</v>
      </c>
      <c r="O15" s="605">
        <f t="shared" si="5"/>
        <v>0</v>
      </c>
      <c r="P15" s="502"/>
      <c r="Q15" s="509"/>
      <c r="R15" s="504"/>
      <c r="S15" s="505">
        <f t="shared" si="6"/>
        <v>0</v>
      </c>
      <c r="T15" s="506"/>
      <c r="U15" s="505">
        <f t="shared" si="7"/>
        <v>0</v>
      </c>
    </row>
    <row r="16" spans="1:21" ht="21.75" customHeight="1">
      <c r="A16" s="537"/>
      <c r="B16" s="508" t="str">
        <f>+'budget4542.a'!B39</f>
        <v>0131</v>
      </c>
      <c r="C16" s="508" t="str">
        <f>+'budget4542.a'!C39</f>
        <v>Retirement</v>
      </c>
      <c r="D16" s="494">
        <f>+'budget4542.a'!H39</f>
        <v>0</v>
      </c>
      <c r="E16" s="495"/>
      <c r="F16" s="496">
        <f t="shared" si="0"/>
        <v>0</v>
      </c>
      <c r="G16" s="495"/>
      <c r="H16" s="496">
        <f t="shared" si="1"/>
        <v>0</v>
      </c>
      <c r="I16" s="602">
        <f t="shared" si="2"/>
        <v>0</v>
      </c>
      <c r="J16" s="496">
        <f t="shared" si="3"/>
        <v>0</v>
      </c>
      <c r="K16" s="495"/>
      <c r="L16" s="512">
        <f t="shared" si="4"/>
        <v>0</v>
      </c>
      <c r="M16" s="603"/>
      <c r="N16" s="604">
        <f t="shared" si="5"/>
        <v>0</v>
      </c>
      <c r="O16" s="605">
        <f t="shared" si="5"/>
        <v>0</v>
      </c>
      <c r="P16" s="502"/>
      <c r="Q16" s="509"/>
      <c r="R16" s="504"/>
      <c r="S16" s="505">
        <f t="shared" si="6"/>
        <v>0</v>
      </c>
      <c r="T16" s="506"/>
      <c r="U16" s="505">
        <f t="shared" si="7"/>
        <v>0</v>
      </c>
    </row>
    <row r="17" spans="1:21" ht="21.75" customHeight="1">
      <c r="A17" s="537"/>
      <c r="B17" s="508" t="str">
        <f>+'budget4542.a'!B40</f>
        <v>0139</v>
      </c>
      <c r="C17" s="508" t="str">
        <f>+'budget4542.a'!C40</f>
        <v>Def Compensation</v>
      </c>
      <c r="D17" s="494">
        <f>+'budget4542.a'!H40</f>
        <v>0</v>
      </c>
      <c r="E17" s="495"/>
      <c r="F17" s="496">
        <f t="shared" si="0"/>
        <v>0</v>
      </c>
      <c r="G17" s="495"/>
      <c r="H17" s="496">
        <f t="shared" si="1"/>
        <v>0</v>
      </c>
      <c r="I17" s="602">
        <f t="shared" si="2"/>
        <v>0</v>
      </c>
      <c r="J17" s="496">
        <f t="shared" si="3"/>
        <v>0</v>
      </c>
      <c r="K17" s="495"/>
      <c r="L17" s="512">
        <f t="shared" si="4"/>
        <v>0</v>
      </c>
      <c r="M17" s="603"/>
      <c r="N17" s="604">
        <f t="shared" si="5"/>
        <v>0</v>
      </c>
      <c r="O17" s="605">
        <f t="shared" si="5"/>
        <v>0</v>
      </c>
      <c r="P17" s="504"/>
      <c r="Q17" s="509"/>
      <c r="R17" s="504"/>
      <c r="S17" s="505">
        <f t="shared" si="6"/>
        <v>0</v>
      </c>
      <c r="T17" s="506"/>
      <c r="U17" s="505">
        <f t="shared" si="7"/>
        <v>0</v>
      </c>
    </row>
    <row r="18" spans="1:21" ht="21.75" customHeight="1">
      <c r="A18" s="537"/>
      <c r="B18" s="508" t="str">
        <f>+'budget4542.a'!B41</f>
        <v>0141</v>
      </c>
      <c r="C18" s="508" t="str">
        <f>+'budget4542.a'!C41</f>
        <v>Health Insurance</v>
      </c>
      <c r="D18" s="494">
        <f>+'budget4542.a'!H41</f>
        <v>0</v>
      </c>
      <c r="E18" s="495"/>
      <c r="F18" s="496">
        <f t="shared" si="0"/>
        <v>0</v>
      </c>
      <c r="G18" s="495"/>
      <c r="H18" s="496">
        <f t="shared" si="1"/>
        <v>0</v>
      </c>
      <c r="I18" s="602">
        <f t="shared" si="2"/>
        <v>0</v>
      </c>
      <c r="J18" s="496">
        <f t="shared" si="3"/>
        <v>0</v>
      </c>
      <c r="K18" s="495"/>
      <c r="L18" s="512">
        <f t="shared" si="4"/>
        <v>0</v>
      </c>
      <c r="M18" s="603"/>
      <c r="N18" s="604">
        <f t="shared" si="5"/>
        <v>0</v>
      </c>
      <c r="O18" s="605">
        <f t="shared" si="5"/>
        <v>0</v>
      </c>
      <c r="P18" s="504"/>
      <c r="Q18" s="509"/>
      <c r="R18" s="504"/>
      <c r="S18" s="505">
        <f t="shared" si="6"/>
        <v>0</v>
      </c>
      <c r="T18" s="506"/>
      <c r="U18" s="505">
        <f t="shared" si="7"/>
        <v>0</v>
      </c>
    </row>
    <row r="19" spans="1:21" ht="21.75" customHeight="1">
      <c r="A19" s="537"/>
      <c r="B19" s="508" t="str">
        <f>+'budget4542.a'!B42</f>
        <v>0142</v>
      </c>
      <c r="C19" s="508" t="str">
        <f>+'budget4542.a'!C42</f>
        <v>Retiree Health Insurance</v>
      </c>
      <c r="D19" s="494">
        <f>+'budget4542.a'!H42</f>
        <v>0</v>
      </c>
      <c r="E19" s="495"/>
      <c r="F19" s="496">
        <f t="shared" si="0"/>
        <v>0</v>
      </c>
      <c r="G19" s="495"/>
      <c r="H19" s="496">
        <f t="shared" si="1"/>
        <v>0</v>
      </c>
      <c r="I19" s="602">
        <f t="shared" si="2"/>
        <v>0</v>
      </c>
      <c r="J19" s="496">
        <f t="shared" si="3"/>
        <v>0</v>
      </c>
      <c r="K19" s="495"/>
      <c r="L19" s="512">
        <f t="shared" si="4"/>
        <v>0</v>
      </c>
      <c r="M19" s="603"/>
      <c r="N19" s="604">
        <f t="shared" si="5"/>
        <v>0</v>
      </c>
      <c r="O19" s="605">
        <f t="shared" si="5"/>
        <v>0</v>
      </c>
      <c r="P19" s="504"/>
      <c r="Q19" s="509"/>
      <c r="R19" s="504"/>
      <c r="S19" s="505">
        <f t="shared" si="6"/>
        <v>0</v>
      </c>
      <c r="T19" s="506"/>
      <c r="U19" s="505">
        <f t="shared" si="7"/>
        <v>0</v>
      </c>
    </row>
    <row r="20" spans="1:21" ht="21.75" customHeight="1">
      <c r="A20" s="537"/>
      <c r="B20" s="508" t="str">
        <f>+'budget4542.a'!B43</f>
        <v>0161</v>
      </c>
      <c r="C20" s="508" t="str">
        <f>+'budget4542.a'!C43</f>
        <v>Unemployment Insurance</v>
      </c>
      <c r="D20" s="494">
        <f>+'budget4542.a'!H43</f>
        <v>0</v>
      </c>
      <c r="E20" s="495"/>
      <c r="F20" s="496">
        <f t="shared" si="0"/>
        <v>0</v>
      </c>
      <c r="G20" s="495"/>
      <c r="H20" s="496">
        <f t="shared" si="1"/>
        <v>0</v>
      </c>
      <c r="I20" s="602">
        <f t="shared" si="2"/>
        <v>0</v>
      </c>
      <c r="J20" s="496">
        <f t="shared" si="3"/>
        <v>0</v>
      </c>
      <c r="K20" s="495"/>
      <c r="L20" s="512">
        <f t="shared" si="4"/>
        <v>0</v>
      </c>
      <c r="M20" s="603"/>
      <c r="N20" s="604">
        <f t="shared" si="5"/>
        <v>0</v>
      </c>
      <c r="O20" s="605">
        <f t="shared" si="5"/>
        <v>0</v>
      </c>
      <c r="P20" s="504"/>
      <c r="Q20" s="509"/>
      <c r="R20" s="504"/>
      <c r="S20" s="505">
        <f t="shared" si="6"/>
        <v>0</v>
      </c>
      <c r="T20" s="506"/>
      <c r="U20" s="505">
        <f t="shared" si="7"/>
        <v>0</v>
      </c>
    </row>
    <row r="21" spans="1:21" ht="21.75" customHeight="1">
      <c r="A21" s="537"/>
      <c r="B21" s="508" t="str">
        <f>+'budget4542.a'!B44</f>
        <v>0162</v>
      </c>
      <c r="C21" s="508" t="str">
        <f>+'budget4542.a'!C44</f>
        <v>Workmen's Compensation</v>
      </c>
      <c r="D21" s="494">
        <f>+'budget4542.a'!H44</f>
        <v>0</v>
      </c>
      <c r="E21" s="495"/>
      <c r="F21" s="496">
        <f t="shared" si="0"/>
        <v>0</v>
      </c>
      <c r="G21" s="495"/>
      <c r="H21" s="496">
        <f t="shared" si="1"/>
        <v>0</v>
      </c>
      <c r="I21" s="602">
        <f t="shared" si="2"/>
        <v>0</v>
      </c>
      <c r="J21" s="496">
        <f t="shared" si="3"/>
        <v>0</v>
      </c>
      <c r="K21" s="495"/>
      <c r="L21" s="512">
        <f t="shared" si="4"/>
        <v>0</v>
      </c>
      <c r="M21" s="603"/>
      <c r="N21" s="604">
        <f t="shared" si="5"/>
        <v>0</v>
      </c>
      <c r="O21" s="605">
        <f t="shared" si="5"/>
        <v>0</v>
      </c>
      <c r="P21" s="504"/>
      <c r="Q21" s="510"/>
      <c r="R21" s="504"/>
      <c r="S21" s="505">
        <f t="shared" si="6"/>
        <v>0</v>
      </c>
      <c r="T21" s="506"/>
      <c r="U21" s="505">
        <f t="shared" si="7"/>
        <v>0</v>
      </c>
    </row>
    <row r="22" spans="1:21" ht="21.75" customHeight="1">
      <c r="A22" s="537"/>
      <c r="B22" s="508" t="str">
        <f>+'budget4542.a'!B45</f>
        <v>0171</v>
      </c>
      <c r="C22" s="508" t="str">
        <f>+'budget4542.a'!C45</f>
        <v>Overtime Earnings *</v>
      </c>
      <c r="D22" s="494">
        <f>+'budget4542.a'!H45</f>
        <v>0</v>
      </c>
      <c r="E22" s="495"/>
      <c r="F22" s="496">
        <f t="shared" si="0"/>
        <v>0</v>
      </c>
      <c r="G22" s="495"/>
      <c r="H22" s="496">
        <f t="shared" si="1"/>
        <v>0</v>
      </c>
      <c r="I22" s="602">
        <f t="shared" si="2"/>
        <v>0</v>
      </c>
      <c r="J22" s="496">
        <f t="shared" si="3"/>
        <v>0</v>
      </c>
      <c r="K22" s="495"/>
      <c r="L22" s="512">
        <f t="shared" si="4"/>
        <v>0</v>
      </c>
      <c r="M22" s="603"/>
      <c r="N22" s="604">
        <f>K22+I22+G22+E22</f>
        <v>0</v>
      </c>
      <c r="O22" s="605">
        <f>L22+J22+H22+F22</f>
        <v>0</v>
      </c>
      <c r="P22" s="504"/>
      <c r="Q22" s="510"/>
      <c r="R22" s="504"/>
      <c r="S22" s="505">
        <f>+Q22-N22</f>
        <v>0</v>
      </c>
      <c r="T22" s="506"/>
      <c r="U22" s="505">
        <f>+D22-O22</f>
        <v>0</v>
      </c>
    </row>
    <row r="23" spans="1:21" ht="21.75" customHeight="1">
      <c r="A23" s="537"/>
      <c r="B23" s="508" t="str">
        <f>+'budget4542.a'!B46</f>
        <v>0181</v>
      </c>
      <c r="C23" s="508" t="str">
        <f>+'budget4542.a'!C46</f>
        <v>Additional Assistance *</v>
      </c>
      <c r="D23" s="494">
        <f>+'budget4542.a'!H46</f>
        <v>0</v>
      </c>
      <c r="E23" s="495"/>
      <c r="F23" s="496">
        <f t="shared" si="0"/>
        <v>0</v>
      </c>
      <c r="G23" s="495"/>
      <c r="H23" s="496">
        <f t="shared" si="1"/>
        <v>0</v>
      </c>
      <c r="I23" s="602">
        <f t="shared" si="2"/>
        <v>0</v>
      </c>
      <c r="J23" s="496">
        <f t="shared" si="3"/>
        <v>0</v>
      </c>
      <c r="K23" s="495"/>
      <c r="L23" s="512">
        <f t="shared" si="4"/>
        <v>0</v>
      </c>
      <c r="M23" s="603"/>
      <c r="N23" s="606">
        <f t="shared" si="5"/>
        <v>0</v>
      </c>
      <c r="O23" s="607">
        <f t="shared" si="5"/>
        <v>0</v>
      </c>
      <c r="P23" s="504"/>
      <c r="Q23" s="510"/>
      <c r="R23" s="504"/>
      <c r="S23" s="505">
        <f t="shared" si="6"/>
        <v>0</v>
      </c>
      <c r="T23" s="506"/>
      <c r="U23" s="505">
        <f t="shared" si="7"/>
        <v>0</v>
      </c>
    </row>
    <row r="24" spans="1:21" ht="21.75" customHeight="1">
      <c r="A24" s="537"/>
      <c r="B24" s="508" t="str">
        <f>+'budget4542.a'!B47</f>
        <v>0182</v>
      </c>
      <c r="C24" s="508" t="str">
        <f>+'budget4542.a'!C47</f>
        <v>Adjustments *</v>
      </c>
      <c r="D24" s="494">
        <f>+'budget4542.a'!H47</f>
        <v>0</v>
      </c>
      <c r="E24" s="495"/>
      <c r="F24" s="496">
        <f t="shared" si="0"/>
        <v>0</v>
      </c>
      <c r="G24" s="495"/>
      <c r="H24" s="496">
        <f t="shared" si="1"/>
        <v>0</v>
      </c>
      <c r="I24" s="602">
        <f t="shared" si="2"/>
        <v>0</v>
      </c>
      <c r="J24" s="496">
        <f t="shared" si="3"/>
        <v>0</v>
      </c>
      <c r="K24" s="495"/>
      <c r="L24" s="512">
        <f t="shared" si="4"/>
        <v>0</v>
      </c>
      <c r="M24" s="603"/>
      <c r="N24" s="606">
        <f>K24+I24+G24+E24</f>
        <v>0</v>
      </c>
      <c r="O24" s="607">
        <f>L24+J24+H24+F24</f>
        <v>0</v>
      </c>
      <c r="P24" s="504"/>
      <c r="Q24" s="510"/>
      <c r="R24" s="504"/>
      <c r="S24" s="505">
        <f>+Q24-N24</f>
        <v>0</v>
      </c>
      <c r="T24" s="506"/>
      <c r="U24" s="505">
        <f>+D24-O24</f>
        <v>0</v>
      </c>
    </row>
    <row r="25" spans="1:21" ht="21.75" customHeight="1">
      <c r="A25" s="537"/>
      <c r="B25" s="508" t="str">
        <f>+'budget4542.a'!B48</f>
        <v>0201</v>
      </c>
      <c r="C25" s="508" t="str">
        <f>+'budget4542.a'!C48</f>
        <v>Consultants</v>
      </c>
      <c r="D25" s="494">
        <f>+'budget4542.a'!H48</f>
        <v>0</v>
      </c>
      <c r="E25" s="495"/>
      <c r="F25" s="496">
        <f t="shared" si="0"/>
        <v>0</v>
      </c>
      <c r="G25" s="495"/>
      <c r="H25" s="496">
        <f t="shared" si="1"/>
        <v>0</v>
      </c>
      <c r="I25" s="602">
        <f t="shared" si="2"/>
        <v>0</v>
      </c>
      <c r="J25" s="496">
        <f t="shared" si="3"/>
        <v>0</v>
      </c>
      <c r="K25" s="495"/>
      <c r="L25" s="512">
        <f t="shared" si="4"/>
        <v>0</v>
      </c>
      <c r="M25" s="603"/>
      <c r="N25" s="604">
        <f t="shared" si="5"/>
        <v>0</v>
      </c>
      <c r="O25" s="605">
        <f t="shared" si="5"/>
        <v>0</v>
      </c>
      <c r="P25" s="504"/>
      <c r="Q25" s="510"/>
      <c r="R25" s="504"/>
      <c r="S25" s="505">
        <f t="shared" si="6"/>
        <v>0</v>
      </c>
      <c r="T25" s="506"/>
      <c r="U25" s="505">
        <f t="shared" si="7"/>
        <v>0</v>
      </c>
    </row>
    <row r="26" spans="1:21" ht="21.75" customHeight="1">
      <c r="A26" s="537"/>
      <c r="B26" s="508" t="str">
        <f>+'budget4542.a'!B49</f>
        <v>0280</v>
      </c>
      <c r="C26" s="508" t="str">
        <f>+'budget4542.a'!C49</f>
        <v>Special Payments Payroll *</v>
      </c>
      <c r="D26" s="494">
        <f>+'budget4542.a'!H49</f>
        <v>0</v>
      </c>
      <c r="E26" s="495"/>
      <c r="F26" s="496">
        <f t="shared" si="0"/>
        <v>0</v>
      </c>
      <c r="G26" s="495"/>
      <c r="H26" s="496">
        <f t="shared" si="1"/>
        <v>0</v>
      </c>
      <c r="I26" s="602">
        <f t="shared" si="2"/>
        <v>0</v>
      </c>
      <c r="J26" s="496">
        <f t="shared" si="3"/>
        <v>0</v>
      </c>
      <c r="K26" s="495"/>
      <c r="L26" s="512">
        <f t="shared" si="4"/>
        <v>0</v>
      </c>
      <c r="M26" s="603"/>
      <c r="N26" s="604">
        <f t="shared" si="5"/>
        <v>0</v>
      </c>
      <c r="O26" s="605">
        <f t="shared" si="5"/>
        <v>0</v>
      </c>
      <c r="P26" s="504"/>
      <c r="Q26" s="510"/>
      <c r="R26" s="504"/>
      <c r="S26" s="505">
        <f t="shared" si="6"/>
        <v>0</v>
      </c>
      <c r="T26" s="506"/>
      <c r="U26" s="505">
        <f t="shared" si="7"/>
        <v>0</v>
      </c>
    </row>
    <row r="27" spans="1:21" ht="21.75" customHeight="1">
      <c r="A27" s="537"/>
      <c r="B27" s="508" t="str">
        <f>+'budget4542.a'!B50</f>
        <v>0291</v>
      </c>
      <c r="C27" s="508" t="str">
        <f>+'budget4542.a'!C50</f>
        <v>FICA</v>
      </c>
      <c r="D27" s="494">
        <f>+'budget4542.a'!H50</f>
        <v>0</v>
      </c>
      <c r="E27" s="495"/>
      <c r="F27" s="496">
        <f t="shared" si="0"/>
        <v>0</v>
      </c>
      <c r="G27" s="495"/>
      <c r="H27" s="496">
        <f t="shared" si="1"/>
        <v>0</v>
      </c>
      <c r="I27" s="602">
        <f t="shared" si="2"/>
        <v>0</v>
      </c>
      <c r="J27" s="496">
        <f t="shared" si="3"/>
        <v>0</v>
      </c>
      <c r="K27" s="495"/>
      <c r="L27" s="512">
        <f t="shared" si="4"/>
        <v>0</v>
      </c>
      <c r="M27" s="603"/>
      <c r="N27" s="604">
        <f t="shared" si="5"/>
        <v>0</v>
      </c>
      <c r="O27" s="605">
        <f t="shared" si="5"/>
        <v>0</v>
      </c>
      <c r="P27" s="504"/>
      <c r="Q27" s="510"/>
      <c r="R27" s="504"/>
      <c r="S27" s="505">
        <f t="shared" si="6"/>
        <v>0</v>
      </c>
      <c r="T27" s="506"/>
      <c r="U27" s="505">
        <f t="shared" si="7"/>
        <v>0</v>
      </c>
    </row>
    <row r="28" spans="1:21" ht="21.75" customHeight="1">
      <c r="A28" s="537"/>
      <c r="B28" s="508" t="str">
        <f>+'budget4542.a'!B51</f>
        <v>0292</v>
      </c>
      <c r="C28" s="508" t="str">
        <f>+'budget4542.a'!C51</f>
        <v>Unemployment Insurance</v>
      </c>
      <c r="D28" s="494">
        <f>+'budget4542.a'!H51</f>
        <v>0</v>
      </c>
      <c r="E28" s="495"/>
      <c r="F28" s="496">
        <f t="shared" si="0"/>
        <v>0</v>
      </c>
      <c r="G28" s="495"/>
      <c r="H28" s="496">
        <f t="shared" si="1"/>
        <v>0</v>
      </c>
      <c r="I28" s="602">
        <f t="shared" si="2"/>
        <v>0</v>
      </c>
      <c r="J28" s="496">
        <f t="shared" si="3"/>
        <v>0</v>
      </c>
      <c r="K28" s="495"/>
      <c r="L28" s="512">
        <f t="shared" si="4"/>
        <v>0</v>
      </c>
      <c r="M28" s="603"/>
      <c r="N28" s="604">
        <f t="shared" si="5"/>
        <v>0</v>
      </c>
      <c r="O28" s="605">
        <f t="shared" si="5"/>
        <v>0</v>
      </c>
      <c r="P28" s="504"/>
      <c r="Q28" s="510"/>
      <c r="R28" s="504"/>
      <c r="S28" s="505">
        <f t="shared" si="6"/>
        <v>0</v>
      </c>
      <c r="T28" s="506"/>
      <c r="U28" s="505">
        <f t="shared" si="7"/>
        <v>0</v>
      </c>
    </row>
    <row r="29" spans="1:21" ht="21.75" customHeight="1">
      <c r="A29" s="537"/>
      <c r="B29" s="508" t="str">
        <f>+'budget4542.a'!B52</f>
        <v>0299</v>
      </c>
      <c r="C29" s="508" t="str">
        <f>+'budget4542.a'!C52</f>
        <v>County / Spec Cont. Payroll - Salaries *</v>
      </c>
      <c r="D29" s="494">
        <f>+'budget4542.a'!H52</f>
        <v>0</v>
      </c>
      <c r="E29" s="495"/>
      <c r="F29" s="496">
        <f t="shared" si="0"/>
        <v>0</v>
      </c>
      <c r="G29" s="495"/>
      <c r="H29" s="496">
        <f t="shared" si="1"/>
        <v>0</v>
      </c>
      <c r="I29" s="602">
        <f t="shared" si="2"/>
        <v>0</v>
      </c>
      <c r="J29" s="496">
        <f t="shared" si="3"/>
        <v>0</v>
      </c>
      <c r="K29" s="495"/>
      <c r="L29" s="512">
        <f t="shared" si="4"/>
        <v>0</v>
      </c>
      <c r="M29" s="499"/>
      <c r="N29" s="500">
        <f t="shared" si="5"/>
        <v>0</v>
      </c>
      <c r="O29" s="501">
        <f t="shared" si="5"/>
        <v>0</v>
      </c>
      <c r="P29" s="504"/>
      <c r="Q29" s="509"/>
      <c r="R29" s="504"/>
      <c r="S29" s="505">
        <f t="shared" si="6"/>
        <v>0</v>
      </c>
      <c r="T29" s="506"/>
      <c r="U29" s="505">
        <f t="shared" si="7"/>
        <v>0</v>
      </c>
    </row>
    <row r="30" spans="1:21" ht="21.75" customHeight="1">
      <c r="A30" s="537"/>
      <c r="B30" s="508" t="str">
        <f>+'budget4542.a'!B53</f>
        <v>0301</v>
      </c>
      <c r="C30" s="508" t="str">
        <f>+'budget4542.a'!C53</f>
        <v>Postage</v>
      </c>
      <c r="D30" s="494">
        <f>+'budget4542.a'!H53</f>
        <v>0</v>
      </c>
      <c r="E30" s="495"/>
      <c r="F30" s="496">
        <f t="shared" si="0"/>
        <v>0</v>
      </c>
      <c r="G30" s="495"/>
      <c r="H30" s="496">
        <f t="shared" si="1"/>
        <v>0</v>
      </c>
      <c r="I30" s="602">
        <f t="shared" si="2"/>
        <v>0</v>
      </c>
      <c r="J30" s="496">
        <f t="shared" si="3"/>
        <v>0</v>
      </c>
      <c r="K30" s="495"/>
      <c r="L30" s="512">
        <f t="shared" si="4"/>
        <v>0</v>
      </c>
      <c r="M30" s="499"/>
      <c r="N30" s="500">
        <f t="shared" si="5"/>
        <v>0</v>
      </c>
      <c r="O30" s="501">
        <f t="shared" si="5"/>
        <v>0</v>
      </c>
      <c r="P30" s="504"/>
      <c r="Q30" s="509"/>
      <c r="R30" s="504"/>
      <c r="S30" s="505">
        <f t="shared" si="6"/>
        <v>0</v>
      </c>
      <c r="T30" s="506"/>
      <c r="U30" s="505">
        <f t="shared" si="7"/>
        <v>0</v>
      </c>
    </row>
    <row r="31" spans="1:21" ht="21.75" customHeight="1">
      <c r="A31" s="537"/>
      <c r="B31" s="508" t="str">
        <f>+'budget4542.a'!B54</f>
        <v>0305</v>
      </c>
      <c r="C31" s="508" t="str">
        <f>+'budget4542.a'!C54</f>
        <v>Telephone</v>
      </c>
      <c r="D31" s="494">
        <f>+'budget4542.a'!H54</f>
        <v>0</v>
      </c>
      <c r="E31" s="495"/>
      <c r="F31" s="496">
        <f t="shared" si="0"/>
        <v>0</v>
      </c>
      <c r="G31" s="495"/>
      <c r="H31" s="496">
        <f t="shared" si="1"/>
        <v>0</v>
      </c>
      <c r="I31" s="602">
        <f t="shared" si="2"/>
        <v>0</v>
      </c>
      <c r="J31" s="496">
        <f t="shared" si="3"/>
        <v>0</v>
      </c>
      <c r="K31" s="495"/>
      <c r="L31" s="512">
        <f t="shared" si="4"/>
        <v>0</v>
      </c>
      <c r="M31" s="499"/>
      <c r="N31" s="500">
        <f t="shared" si="5"/>
        <v>0</v>
      </c>
      <c r="O31" s="501">
        <f t="shared" si="5"/>
        <v>0</v>
      </c>
      <c r="P31" s="504"/>
      <c r="Q31" s="509"/>
      <c r="R31" s="504"/>
      <c r="S31" s="505">
        <f t="shared" si="6"/>
        <v>0</v>
      </c>
      <c r="T31" s="506"/>
      <c r="U31" s="505">
        <f t="shared" si="7"/>
        <v>0</v>
      </c>
    </row>
    <row r="32" spans="1:21" ht="21.75" customHeight="1">
      <c r="A32" s="537"/>
      <c r="B32" s="508" t="str">
        <f>+'budget4542.a'!B55</f>
        <v>0405</v>
      </c>
      <c r="C32" s="508" t="str">
        <f>+'budget4542.a'!C55</f>
        <v>In-state Travel</v>
      </c>
      <c r="D32" s="494">
        <f>+'budget4542.a'!H55</f>
        <v>0</v>
      </c>
      <c r="E32" s="495"/>
      <c r="F32" s="496">
        <f t="shared" si="0"/>
        <v>0</v>
      </c>
      <c r="G32" s="495"/>
      <c r="H32" s="496">
        <f t="shared" si="1"/>
        <v>0</v>
      </c>
      <c r="I32" s="602">
        <f t="shared" si="2"/>
        <v>0</v>
      </c>
      <c r="J32" s="496">
        <f t="shared" si="3"/>
        <v>0</v>
      </c>
      <c r="K32" s="495"/>
      <c r="L32" s="512">
        <f t="shared" si="4"/>
        <v>0</v>
      </c>
      <c r="M32" s="499"/>
      <c r="N32" s="500">
        <f t="shared" si="5"/>
        <v>0</v>
      </c>
      <c r="O32" s="501">
        <f t="shared" si="5"/>
        <v>0</v>
      </c>
      <c r="P32" s="504"/>
      <c r="Q32" s="509"/>
      <c r="R32" s="504"/>
      <c r="S32" s="505">
        <f t="shared" si="6"/>
        <v>0</v>
      </c>
      <c r="T32" s="506"/>
      <c r="U32" s="505">
        <f t="shared" si="7"/>
        <v>0</v>
      </c>
    </row>
    <row r="33" spans="1:21" ht="21.75" customHeight="1">
      <c r="A33" s="537"/>
      <c r="B33" s="508" t="str">
        <f>+'budget4542.a'!B56</f>
        <v>0409</v>
      </c>
      <c r="C33" s="508" t="str">
        <f>+'budget4542.a'!C56</f>
        <v>Out-of-State Travel</v>
      </c>
      <c r="D33" s="494">
        <f>+'budget4542.a'!H56</f>
        <v>0</v>
      </c>
      <c r="E33" s="495"/>
      <c r="F33" s="496">
        <f t="shared" si="0"/>
        <v>0</v>
      </c>
      <c r="G33" s="495"/>
      <c r="H33" s="496">
        <f t="shared" si="1"/>
        <v>0</v>
      </c>
      <c r="I33" s="602">
        <f t="shared" si="2"/>
        <v>0</v>
      </c>
      <c r="J33" s="496">
        <f t="shared" si="3"/>
        <v>0</v>
      </c>
      <c r="K33" s="495"/>
      <c r="L33" s="512">
        <f t="shared" si="4"/>
        <v>0</v>
      </c>
      <c r="M33" s="499"/>
      <c r="N33" s="500">
        <f t="shared" si="5"/>
        <v>0</v>
      </c>
      <c r="O33" s="501">
        <f t="shared" si="5"/>
        <v>0</v>
      </c>
      <c r="P33" s="504"/>
      <c r="Q33" s="509"/>
      <c r="R33" s="504"/>
      <c r="S33" s="505">
        <f t="shared" si="6"/>
        <v>0</v>
      </c>
      <c r="T33" s="506"/>
      <c r="U33" s="505">
        <f t="shared" si="7"/>
        <v>0</v>
      </c>
    </row>
    <row r="34" spans="1:21" ht="21.75" customHeight="1">
      <c r="A34" s="537"/>
      <c r="B34" s="508" t="str">
        <f>+'budget4542.a'!B57</f>
        <v>0415</v>
      </c>
      <c r="C34" s="508" t="str">
        <f>+'budget4542.a'!C57</f>
        <v>Training</v>
      </c>
      <c r="D34" s="494">
        <f>+'budget4542.a'!H57</f>
        <v>0</v>
      </c>
      <c r="E34" s="495"/>
      <c r="F34" s="496">
        <f t="shared" si="0"/>
        <v>0</v>
      </c>
      <c r="G34" s="495"/>
      <c r="H34" s="496">
        <f t="shared" si="1"/>
        <v>0</v>
      </c>
      <c r="I34" s="602">
        <f t="shared" si="2"/>
        <v>0</v>
      </c>
      <c r="J34" s="496">
        <f t="shared" si="3"/>
        <v>0</v>
      </c>
      <c r="K34" s="495"/>
      <c r="L34" s="512">
        <f t="shared" si="4"/>
        <v>0</v>
      </c>
      <c r="M34" s="499"/>
      <c r="N34" s="500">
        <f t="shared" si="5"/>
        <v>0</v>
      </c>
      <c r="O34" s="501">
        <f t="shared" si="5"/>
        <v>0</v>
      </c>
      <c r="P34" s="504"/>
      <c r="Q34" s="509"/>
      <c r="R34" s="504"/>
      <c r="S34" s="505">
        <f t="shared" si="6"/>
        <v>0</v>
      </c>
      <c r="T34" s="506"/>
      <c r="U34" s="505">
        <f t="shared" si="7"/>
        <v>0</v>
      </c>
    </row>
    <row r="35" spans="1:21" ht="21.75" customHeight="1">
      <c r="A35" s="537"/>
      <c r="B35" s="508" t="str">
        <f>+'budget4542.a'!B58</f>
        <v>0420</v>
      </c>
      <c r="C35" s="508" t="str">
        <f>+'budget4542.a'!C58</f>
        <v>Stipend/Tuition</v>
      </c>
      <c r="D35" s="494">
        <f>+'budget4542.a'!H58</f>
        <v>0</v>
      </c>
      <c r="E35" s="495"/>
      <c r="F35" s="496">
        <f t="shared" si="0"/>
        <v>0</v>
      </c>
      <c r="G35" s="495"/>
      <c r="H35" s="496">
        <f t="shared" si="1"/>
        <v>0</v>
      </c>
      <c r="I35" s="602">
        <f t="shared" si="2"/>
        <v>0</v>
      </c>
      <c r="J35" s="496">
        <f t="shared" si="3"/>
        <v>0</v>
      </c>
      <c r="K35" s="495"/>
      <c r="L35" s="512">
        <f t="shared" si="4"/>
        <v>0</v>
      </c>
      <c r="M35" s="499"/>
      <c r="N35" s="500">
        <f t="shared" si="5"/>
        <v>0</v>
      </c>
      <c r="O35" s="501">
        <f t="shared" si="5"/>
        <v>0</v>
      </c>
      <c r="P35" s="504"/>
      <c r="Q35" s="509"/>
      <c r="R35" s="504"/>
      <c r="S35" s="505">
        <f t="shared" si="6"/>
        <v>0</v>
      </c>
      <c r="T35" s="506"/>
      <c r="U35" s="505">
        <f t="shared" si="7"/>
        <v>0</v>
      </c>
    </row>
    <row r="36" spans="1:21" ht="21.75" customHeight="1">
      <c r="A36" s="537"/>
      <c r="B36" s="508" t="str">
        <f>+'budget4542.a'!B59</f>
        <v>0604</v>
      </c>
      <c r="C36" s="508" t="str">
        <f>+'budget4542.a'!C59</f>
        <v>Electricity</v>
      </c>
      <c r="D36" s="494">
        <f>+'budget4542.a'!H59</f>
        <v>0</v>
      </c>
      <c r="E36" s="495"/>
      <c r="F36" s="496">
        <f t="shared" si="0"/>
        <v>0</v>
      </c>
      <c r="G36" s="495"/>
      <c r="H36" s="496">
        <f t="shared" si="1"/>
        <v>0</v>
      </c>
      <c r="I36" s="602">
        <f t="shared" si="2"/>
        <v>0</v>
      </c>
      <c r="J36" s="496">
        <f t="shared" si="3"/>
        <v>0</v>
      </c>
      <c r="K36" s="495"/>
      <c r="L36" s="512">
        <f t="shared" si="4"/>
        <v>0</v>
      </c>
      <c r="M36" s="499"/>
      <c r="N36" s="500">
        <f t="shared" si="5"/>
        <v>0</v>
      </c>
      <c r="O36" s="501">
        <f t="shared" si="5"/>
        <v>0</v>
      </c>
      <c r="P36" s="504"/>
      <c r="Q36" s="509"/>
      <c r="R36" s="504"/>
      <c r="S36" s="505">
        <f t="shared" si="6"/>
        <v>0</v>
      </c>
      <c r="T36" s="506"/>
      <c r="U36" s="505">
        <f t="shared" si="7"/>
        <v>0</v>
      </c>
    </row>
    <row r="37" spans="1:21" ht="21.75" customHeight="1">
      <c r="A37" s="537"/>
      <c r="B37" s="508" t="str">
        <f>+'budget4542.a'!B60</f>
        <v>0613</v>
      </c>
      <c r="C37" s="508" t="str">
        <f>+'budget4542.a'!C60</f>
        <v>Water</v>
      </c>
      <c r="D37" s="494">
        <f>+'budget4542.a'!H60</f>
        <v>0</v>
      </c>
      <c r="E37" s="495"/>
      <c r="F37" s="496">
        <f t="shared" si="0"/>
        <v>0</v>
      </c>
      <c r="G37" s="495"/>
      <c r="H37" s="496">
        <f t="shared" si="1"/>
        <v>0</v>
      </c>
      <c r="I37" s="602">
        <f t="shared" si="2"/>
        <v>0</v>
      </c>
      <c r="J37" s="496">
        <f t="shared" si="3"/>
        <v>0</v>
      </c>
      <c r="K37" s="495"/>
      <c r="L37" s="512">
        <f t="shared" si="4"/>
        <v>0</v>
      </c>
      <c r="M37" s="499"/>
      <c r="N37" s="500">
        <f aca="true" t="shared" si="8" ref="N37:O51">K37+I37+G37+E37</f>
        <v>0</v>
      </c>
      <c r="O37" s="501">
        <f t="shared" si="8"/>
        <v>0</v>
      </c>
      <c r="P37" s="504"/>
      <c r="Q37" s="509"/>
      <c r="R37" s="504"/>
      <c r="S37" s="505">
        <f t="shared" si="6"/>
        <v>0</v>
      </c>
      <c r="T37" s="506"/>
      <c r="U37" s="505">
        <f t="shared" si="7"/>
        <v>0</v>
      </c>
    </row>
    <row r="38" spans="1:21" ht="21.75" customHeight="1">
      <c r="A38" s="537"/>
      <c r="B38" s="508" t="str">
        <f>+'budget4542.a'!B61</f>
        <v>0615</v>
      </c>
      <c r="C38" s="508" t="str">
        <f>+'budget4542.a'!C61</f>
        <v>Utilities - Combined</v>
      </c>
      <c r="D38" s="494">
        <f>+'budget4542.a'!H61</f>
        <v>0</v>
      </c>
      <c r="E38" s="495"/>
      <c r="F38" s="496">
        <f t="shared" si="0"/>
        <v>0</v>
      </c>
      <c r="G38" s="495"/>
      <c r="H38" s="496">
        <f t="shared" si="1"/>
        <v>0</v>
      </c>
      <c r="I38" s="602">
        <f t="shared" si="2"/>
        <v>0</v>
      </c>
      <c r="J38" s="496">
        <f t="shared" si="3"/>
        <v>0</v>
      </c>
      <c r="K38" s="495"/>
      <c r="L38" s="512">
        <f t="shared" si="4"/>
        <v>0</v>
      </c>
      <c r="M38" s="499"/>
      <c r="N38" s="500">
        <f t="shared" si="8"/>
        <v>0</v>
      </c>
      <c r="O38" s="501">
        <f t="shared" si="8"/>
        <v>0</v>
      </c>
      <c r="P38" s="504"/>
      <c r="Q38" s="509"/>
      <c r="R38" s="504"/>
      <c r="S38" s="505">
        <f t="shared" si="6"/>
        <v>0</v>
      </c>
      <c r="T38" s="506"/>
      <c r="U38" s="505">
        <f t="shared" si="7"/>
        <v>0</v>
      </c>
    </row>
    <row r="39" spans="1:21" ht="21.75" customHeight="1">
      <c r="A39" s="537"/>
      <c r="B39" s="508" t="str">
        <f>+'budget4542.a'!B62</f>
        <v>0701</v>
      </c>
      <c r="C39" s="508" t="str">
        <f>+'budget4542.a'!C62</f>
        <v>Gas and Oil</v>
      </c>
      <c r="D39" s="494">
        <f>+'budget4542.a'!H62</f>
        <v>0</v>
      </c>
      <c r="E39" s="495"/>
      <c r="F39" s="496">
        <f t="shared" si="0"/>
        <v>0</v>
      </c>
      <c r="G39" s="495"/>
      <c r="H39" s="496">
        <f t="shared" si="1"/>
        <v>0</v>
      </c>
      <c r="I39" s="602">
        <f t="shared" si="2"/>
        <v>0</v>
      </c>
      <c r="J39" s="496">
        <f t="shared" si="3"/>
        <v>0</v>
      </c>
      <c r="K39" s="495"/>
      <c r="L39" s="512">
        <f t="shared" si="4"/>
        <v>0</v>
      </c>
      <c r="M39" s="499"/>
      <c r="N39" s="500">
        <f t="shared" si="8"/>
        <v>0</v>
      </c>
      <c r="O39" s="501">
        <f t="shared" si="8"/>
        <v>0</v>
      </c>
      <c r="P39" s="504"/>
      <c r="Q39" s="509"/>
      <c r="R39" s="504"/>
      <c r="S39" s="505">
        <f t="shared" si="6"/>
        <v>0</v>
      </c>
      <c r="T39" s="506"/>
      <c r="U39" s="505">
        <f t="shared" si="7"/>
        <v>0</v>
      </c>
    </row>
    <row r="40" spans="1:21" ht="21.75" customHeight="1">
      <c r="A40" s="537"/>
      <c r="B40" s="508" t="str">
        <f>+'budget4542.a'!B63</f>
        <v>0703</v>
      </c>
      <c r="C40" s="508" t="str">
        <f>+'budget4542.a'!C63</f>
        <v>Insurance &amp; Title</v>
      </c>
      <c r="D40" s="494">
        <f>+'budget4542.a'!H63</f>
        <v>0</v>
      </c>
      <c r="E40" s="495"/>
      <c r="F40" s="496">
        <f t="shared" si="0"/>
        <v>0</v>
      </c>
      <c r="G40" s="495"/>
      <c r="H40" s="496">
        <f t="shared" si="1"/>
        <v>0</v>
      </c>
      <c r="I40" s="602">
        <f t="shared" si="2"/>
        <v>0</v>
      </c>
      <c r="J40" s="496">
        <f t="shared" si="3"/>
        <v>0</v>
      </c>
      <c r="K40" s="495"/>
      <c r="L40" s="512">
        <f t="shared" si="4"/>
        <v>0</v>
      </c>
      <c r="M40" s="499"/>
      <c r="N40" s="500">
        <f t="shared" si="8"/>
        <v>0</v>
      </c>
      <c r="O40" s="501">
        <f t="shared" si="8"/>
        <v>0</v>
      </c>
      <c r="P40" s="504"/>
      <c r="Q40" s="509"/>
      <c r="R40" s="504"/>
      <c r="S40" s="505">
        <f t="shared" si="6"/>
        <v>0</v>
      </c>
      <c r="T40" s="506"/>
      <c r="U40" s="505">
        <f t="shared" si="7"/>
        <v>0</v>
      </c>
    </row>
    <row r="41" spans="1:21" ht="21.75" customHeight="1">
      <c r="A41" s="537"/>
      <c r="B41" s="508" t="str">
        <f>+'budget4542.a'!B64</f>
        <v>0705</v>
      </c>
      <c r="C41" s="508" t="str">
        <f>+'budget4542.a'!C64</f>
        <v>Vehicle Maintenance &amp; Repair</v>
      </c>
      <c r="D41" s="494">
        <f>+'budget4542.a'!H64</f>
        <v>0</v>
      </c>
      <c r="E41" s="495"/>
      <c r="F41" s="496">
        <f t="shared" si="0"/>
        <v>0</v>
      </c>
      <c r="G41" s="495"/>
      <c r="H41" s="496">
        <f t="shared" si="1"/>
        <v>0</v>
      </c>
      <c r="I41" s="602">
        <f t="shared" si="2"/>
        <v>0</v>
      </c>
      <c r="J41" s="496">
        <f t="shared" si="3"/>
        <v>0</v>
      </c>
      <c r="K41" s="495"/>
      <c r="L41" s="512">
        <f t="shared" si="4"/>
        <v>0</v>
      </c>
      <c r="M41" s="499"/>
      <c r="N41" s="500">
        <f t="shared" si="8"/>
        <v>0</v>
      </c>
      <c r="O41" s="501">
        <f t="shared" si="8"/>
        <v>0</v>
      </c>
      <c r="P41" s="504"/>
      <c r="Q41" s="509"/>
      <c r="R41" s="504"/>
      <c r="S41" s="505">
        <f t="shared" si="6"/>
        <v>0</v>
      </c>
      <c r="T41" s="506"/>
      <c r="U41" s="505">
        <f t="shared" si="7"/>
        <v>0</v>
      </c>
    </row>
    <row r="42" spans="1:21" ht="21.75" customHeight="1">
      <c r="A42" s="537"/>
      <c r="B42" s="508" t="str">
        <f>+'budget4542.a'!B65</f>
        <v>0801</v>
      </c>
      <c r="C42" s="508" t="str">
        <f>+'budget4542.a'!C65</f>
        <v>Advertising</v>
      </c>
      <c r="D42" s="494">
        <f>+'budget4542.a'!H65</f>
        <v>0</v>
      </c>
      <c r="E42" s="495"/>
      <c r="F42" s="496">
        <f t="shared" si="0"/>
        <v>0</v>
      </c>
      <c r="G42" s="495"/>
      <c r="H42" s="496">
        <f t="shared" si="1"/>
        <v>0</v>
      </c>
      <c r="I42" s="602">
        <f t="shared" si="2"/>
        <v>0</v>
      </c>
      <c r="J42" s="496">
        <f t="shared" si="3"/>
        <v>0</v>
      </c>
      <c r="K42" s="495"/>
      <c r="L42" s="512">
        <f t="shared" si="4"/>
        <v>0</v>
      </c>
      <c r="M42" s="499"/>
      <c r="N42" s="500">
        <f t="shared" si="8"/>
        <v>0</v>
      </c>
      <c r="O42" s="501">
        <f t="shared" si="8"/>
        <v>0</v>
      </c>
      <c r="P42" s="504"/>
      <c r="Q42" s="509"/>
      <c r="R42" s="504" t="s">
        <v>0</v>
      </c>
      <c r="S42" s="505">
        <f t="shared" si="6"/>
        <v>0</v>
      </c>
      <c r="T42" s="506"/>
      <c r="U42" s="505">
        <f t="shared" si="7"/>
        <v>0</v>
      </c>
    </row>
    <row r="43" spans="1:21" ht="21.75" customHeight="1">
      <c r="A43" s="537"/>
      <c r="B43" s="508" t="str">
        <f>+'budget4542.a'!B66</f>
        <v>0803</v>
      </c>
      <c r="C43" s="508" t="str">
        <f>+'budget4542.a'!C66</f>
        <v>Client Transportation</v>
      </c>
      <c r="D43" s="494">
        <f>+'budget4542.a'!H66</f>
        <v>0</v>
      </c>
      <c r="E43" s="495"/>
      <c r="F43" s="496">
        <f t="shared" si="0"/>
        <v>0</v>
      </c>
      <c r="G43" s="495"/>
      <c r="H43" s="496">
        <f t="shared" si="1"/>
        <v>0</v>
      </c>
      <c r="I43" s="602">
        <f t="shared" si="2"/>
        <v>0</v>
      </c>
      <c r="J43" s="496">
        <f t="shared" si="3"/>
        <v>0</v>
      </c>
      <c r="K43" s="495"/>
      <c r="L43" s="512">
        <f t="shared" si="4"/>
        <v>0</v>
      </c>
      <c r="M43" s="499"/>
      <c r="N43" s="500">
        <f t="shared" si="8"/>
        <v>0</v>
      </c>
      <c r="O43" s="501">
        <f t="shared" si="8"/>
        <v>0</v>
      </c>
      <c r="P43" s="504"/>
      <c r="Q43" s="509"/>
      <c r="R43" s="504"/>
      <c r="S43" s="505">
        <f t="shared" si="6"/>
        <v>0</v>
      </c>
      <c r="T43" s="506"/>
      <c r="U43" s="505">
        <f t="shared" si="7"/>
        <v>0</v>
      </c>
    </row>
    <row r="44" spans="1:21" ht="21.75" customHeight="1">
      <c r="A44" s="537"/>
      <c r="B44" s="508" t="str">
        <f>+'budget4542.a'!B67</f>
        <v>0812</v>
      </c>
      <c r="C44" s="508" t="str">
        <f>+'budget4542.a'!C67</f>
        <v>Personnel Investigations</v>
      </c>
      <c r="D44" s="494">
        <f>+'budget4542.a'!H67</f>
        <v>0</v>
      </c>
      <c r="E44" s="495"/>
      <c r="F44" s="496">
        <f t="shared" si="0"/>
        <v>0</v>
      </c>
      <c r="G44" s="495"/>
      <c r="H44" s="496">
        <f t="shared" si="1"/>
        <v>0</v>
      </c>
      <c r="I44" s="602">
        <f t="shared" si="2"/>
        <v>0</v>
      </c>
      <c r="J44" s="496">
        <f t="shared" si="3"/>
        <v>0</v>
      </c>
      <c r="K44" s="495"/>
      <c r="L44" s="512">
        <f t="shared" si="4"/>
        <v>0</v>
      </c>
      <c r="M44" s="499"/>
      <c r="N44" s="500">
        <f t="shared" si="8"/>
        <v>0</v>
      </c>
      <c r="O44" s="501">
        <f t="shared" si="8"/>
        <v>0</v>
      </c>
      <c r="P44" s="504"/>
      <c r="Q44" s="509"/>
      <c r="R44" s="504"/>
      <c r="S44" s="505">
        <f t="shared" si="6"/>
        <v>0</v>
      </c>
      <c r="T44" s="506"/>
      <c r="U44" s="505">
        <f t="shared" si="7"/>
        <v>0</v>
      </c>
    </row>
    <row r="45" spans="1:21" ht="21.75" customHeight="1">
      <c r="A45" s="537"/>
      <c r="B45" s="508" t="str">
        <f>+'budget4542.a'!B68</f>
        <v>0814</v>
      </c>
      <c r="C45" s="508" t="str">
        <f>+'budget4542.a'!C68</f>
        <v>Contractual Labor</v>
      </c>
      <c r="D45" s="494">
        <f>+'budget4542.a'!H68</f>
        <v>0</v>
      </c>
      <c r="E45" s="495"/>
      <c r="F45" s="496">
        <f t="shared" si="0"/>
        <v>0</v>
      </c>
      <c r="G45" s="495"/>
      <c r="H45" s="496">
        <f t="shared" si="1"/>
        <v>0</v>
      </c>
      <c r="I45" s="602">
        <f t="shared" si="2"/>
        <v>0</v>
      </c>
      <c r="J45" s="496">
        <f t="shared" si="3"/>
        <v>0</v>
      </c>
      <c r="K45" s="495"/>
      <c r="L45" s="512">
        <f t="shared" si="4"/>
        <v>0</v>
      </c>
      <c r="M45" s="499"/>
      <c r="N45" s="500">
        <f t="shared" si="8"/>
        <v>0</v>
      </c>
      <c r="O45" s="501">
        <f t="shared" si="8"/>
        <v>0</v>
      </c>
      <c r="P45" s="504"/>
      <c r="Q45" s="509"/>
      <c r="R45" s="504"/>
      <c r="S45" s="505">
        <f t="shared" si="6"/>
        <v>0</v>
      </c>
      <c r="T45" s="506"/>
      <c r="U45" s="505">
        <f t="shared" si="7"/>
        <v>0</v>
      </c>
    </row>
    <row r="46" spans="1:21" ht="21.75" customHeight="1">
      <c r="A46" s="537"/>
      <c r="B46" s="508" t="str">
        <f>+'budget4542.a'!B69</f>
        <v>0834</v>
      </c>
      <c r="C46" s="508" t="str">
        <f>+'budget4542.a'!C69</f>
        <v>Photocopier Rental</v>
      </c>
      <c r="D46" s="494">
        <f>+'budget4542.a'!H69</f>
        <v>0</v>
      </c>
      <c r="E46" s="495"/>
      <c r="F46" s="496">
        <f t="shared" si="0"/>
        <v>0</v>
      </c>
      <c r="G46" s="495"/>
      <c r="H46" s="496">
        <f t="shared" si="1"/>
        <v>0</v>
      </c>
      <c r="I46" s="602">
        <f aca="true" t="shared" si="9" ref="I46:I77">ROUND(($Q46*J$98),2)</f>
        <v>0</v>
      </c>
      <c r="J46" s="496">
        <f t="shared" si="3"/>
        <v>0</v>
      </c>
      <c r="K46" s="495"/>
      <c r="L46" s="512">
        <f t="shared" si="4"/>
        <v>0</v>
      </c>
      <c r="M46" s="499"/>
      <c r="N46" s="500">
        <f t="shared" si="8"/>
        <v>0</v>
      </c>
      <c r="O46" s="501">
        <f t="shared" si="8"/>
        <v>0</v>
      </c>
      <c r="P46" s="504"/>
      <c r="Q46" s="509"/>
      <c r="R46" s="504"/>
      <c r="S46" s="505">
        <f t="shared" si="6"/>
        <v>0</v>
      </c>
      <c r="T46" s="506"/>
      <c r="U46" s="505">
        <f t="shared" si="7"/>
        <v>0</v>
      </c>
    </row>
    <row r="47" spans="1:21" ht="21.75" customHeight="1">
      <c r="A47" s="537"/>
      <c r="B47" s="508" t="str">
        <f>+'budget4542.a'!B70</f>
        <v>0833</v>
      </c>
      <c r="C47" s="508" t="str">
        <f>+'budget4542.a'!C70</f>
        <v>Equipment Repair &amp; Maintenance</v>
      </c>
      <c r="D47" s="494">
        <f>+'budget4542.a'!H70</f>
        <v>0</v>
      </c>
      <c r="E47" s="495"/>
      <c r="F47" s="496">
        <f t="shared" si="0"/>
        <v>0</v>
      </c>
      <c r="G47" s="495"/>
      <c r="H47" s="496">
        <f t="shared" si="1"/>
        <v>0</v>
      </c>
      <c r="I47" s="602">
        <f t="shared" si="9"/>
        <v>0</v>
      </c>
      <c r="J47" s="496">
        <f t="shared" si="3"/>
        <v>0</v>
      </c>
      <c r="K47" s="495"/>
      <c r="L47" s="512">
        <f t="shared" si="4"/>
        <v>0</v>
      </c>
      <c r="M47" s="499"/>
      <c r="N47" s="500">
        <f t="shared" si="8"/>
        <v>0</v>
      </c>
      <c r="O47" s="501">
        <f t="shared" si="8"/>
        <v>0</v>
      </c>
      <c r="P47" s="504"/>
      <c r="Q47" s="509"/>
      <c r="R47" s="504"/>
      <c r="S47" s="505">
        <f t="shared" si="6"/>
        <v>0</v>
      </c>
      <c r="T47" s="506"/>
      <c r="U47" s="505">
        <f t="shared" si="7"/>
        <v>0</v>
      </c>
    </row>
    <row r="48" spans="1:21" ht="21.75" customHeight="1">
      <c r="A48" s="537"/>
      <c r="B48" s="508" t="str">
        <f>+'budget4542.a'!B71</f>
        <v>0835</v>
      </c>
      <c r="C48" s="508" t="str">
        <f>+'budget4542.a'!C71</f>
        <v>Equipment Service Contracts</v>
      </c>
      <c r="D48" s="494">
        <f>+'budget4542.a'!H71</f>
        <v>0</v>
      </c>
      <c r="E48" s="495"/>
      <c r="F48" s="496">
        <f t="shared" si="0"/>
        <v>0</v>
      </c>
      <c r="G48" s="495"/>
      <c r="H48" s="496">
        <f t="shared" si="1"/>
        <v>0</v>
      </c>
      <c r="I48" s="602">
        <f t="shared" si="9"/>
        <v>0</v>
      </c>
      <c r="J48" s="496">
        <f t="shared" si="3"/>
        <v>0</v>
      </c>
      <c r="K48" s="495"/>
      <c r="L48" s="512">
        <f t="shared" si="4"/>
        <v>0</v>
      </c>
      <c r="M48" s="499"/>
      <c r="N48" s="500">
        <f t="shared" si="8"/>
        <v>0</v>
      </c>
      <c r="O48" s="501">
        <f t="shared" si="8"/>
        <v>0</v>
      </c>
      <c r="P48" s="504"/>
      <c r="Q48" s="509"/>
      <c r="R48" s="504"/>
      <c r="S48" s="505">
        <f>+Q48-N48</f>
        <v>0</v>
      </c>
      <c r="T48" s="506"/>
      <c r="U48" s="505">
        <f>+D48-O48</f>
        <v>0</v>
      </c>
    </row>
    <row r="49" spans="1:21" ht="21.75" customHeight="1">
      <c r="A49" s="537"/>
      <c r="B49" s="508" t="str">
        <f>+'budget4542.a'!B72</f>
        <v>0838</v>
      </c>
      <c r="C49" s="508" t="str">
        <f>+'budget4542.a'!C72</f>
        <v>Software</v>
      </c>
      <c r="D49" s="494">
        <f>+'budget4542.a'!H72</f>
        <v>0</v>
      </c>
      <c r="E49" s="495"/>
      <c r="F49" s="496">
        <f t="shared" si="0"/>
        <v>0</v>
      </c>
      <c r="G49" s="495"/>
      <c r="H49" s="496">
        <f t="shared" si="1"/>
        <v>0</v>
      </c>
      <c r="I49" s="602">
        <f t="shared" si="9"/>
        <v>0</v>
      </c>
      <c r="J49" s="496">
        <f t="shared" si="3"/>
        <v>0</v>
      </c>
      <c r="K49" s="495"/>
      <c r="L49" s="512">
        <f t="shared" si="4"/>
        <v>0</v>
      </c>
      <c r="M49" s="499"/>
      <c r="N49" s="500">
        <f t="shared" si="8"/>
        <v>0</v>
      </c>
      <c r="O49" s="501">
        <f t="shared" si="8"/>
        <v>0</v>
      </c>
      <c r="P49" s="504"/>
      <c r="Q49" s="509"/>
      <c r="R49" s="504"/>
      <c r="S49" s="505">
        <f t="shared" si="6"/>
        <v>0</v>
      </c>
      <c r="T49" s="506"/>
      <c r="U49" s="505">
        <f t="shared" si="7"/>
        <v>0</v>
      </c>
    </row>
    <row r="50" spans="1:21" ht="21.75" customHeight="1">
      <c r="A50" s="537"/>
      <c r="B50" s="508" t="str">
        <f>+'budget4542.a'!B73</f>
        <v>0839</v>
      </c>
      <c r="C50" s="508" t="str">
        <f>+'budget4542.a'!C73</f>
        <v>Software Maintenance</v>
      </c>
      <c r="D50" s="494">
        <f>+'budget4542.a'!H73</f>
        <v>0</v>
      </c>
      <c r="E50" s="495"/>
      <c r="F50" s="496">
        <f t="shared" si="0"/>
        <v>0</v>
      </c>
      <c r="G50" s="495"/>
      <c r="H50" s="496">
        <f t="shared" si="1"/>
        <v>0</v>
      </c>
      <c r="I50" s="602">
        <f t="shared" si="9"/>
        <v>0</v>
      </c>
      <c r="J50" s="496">
        <f t="shared" si="3"/>
        <v>0</v>
      </c>
      <c r="K50" s="495"/>
      <c r="L50" s="512">
        <f t="shared" si="4"/>
        <v>0</v>
      </c>
      <c r="M50" s="499"/>
      <c r="N50" s="500">
        <f t="shared" si="8"/>
        <v>0</v>
      </c>
      <c r="O50" s="501">
        <f t="shared" si="8"/>
        <v>0</v>
      </c>
      <c r="P50" s="504"/>
      <c r="Q50" s="509"/>
      <c r="R50" s="504"/>
      <c r="S50" s="505">
        <f t="shared" si="6"/>
        <v>0</v>
      </c>
      <c r="T50" s="506"/>
      <c r="U50" s="505">
        <f t="shared" si="7"/>
        <v>0</v>
      </c>
    </row>
    <row r="51" spans="1:21" ht="21.75" customHeight="1">
      <c r="A51" s="537"/>
      <c r="B51" s="508" t="str">
        <f>+'budget4542.a'!B74</f>
        <v>0853</v>
      </c>
      <c r="C51" s="508" t="str">
        <f>+'budget4542.a'!C74</f>
        <v>Maintenance</v>
      </c>
      <c r="D51" s="494">
        <f>+'budget4542.a'!H74</f>
        <v>0</v>
      </c>
      <c r="E51" s="495"/>
      <c r="F51" s="496">
        <f t="shared" si="0"/>
        <v>0</v>
      </c>
      <c r="G51" s="495"/>
      <c r="H51" s="496">
        <f t="shared" si="1"/>
        <v>0</v>
      </c>
      <c r="I51" s="602">
        <f t="shared" si="9"/>
        <v>0</v>
      </c>
      <c r="J51" s="496">
        <f t="shared" si="3"/>
        <v>0</v>
      </c>
      <c r="K51" s="495"/>
      <c r="L51" s="512">
        <f t="shared" si="4"/>
        <v>0</v>
      </c>
      <c r="M51" s="499"/>
      <c r="N51" s="500">
        <f t="shared" si="8"/>
        <v>0</v>
      </c>
      <c r="O51" s="501">
        <f t="shared" si="8"/>
        <v>0</v>
      </c>
      <c r="P51" s="504"/>
      <c r="Q51" s="509"/>
      <c r="R51" s="504"/>
      <c r="S51" s="505">
        <f t="shared" si="6"/>
        <v>0</v>
      </c>
      <c r="T51" s="506"/>
      <c r="U51" s="505">
        <f t="shared" si="7"/>
        <v>0</v>
      </c>
    </row>
    <row r="52" spans="1:21" ht="21.75" customHeight="1">
      <c r="A52" s="537"/>
      <c r="B52" s="508" t="str">
        <f>+'budget4542.a'!B75</f>
        <v>0854</v>
      </c>
      <c r="C52" s="508" t="str">
        <f>+'budget4542.a'!C75</f>
        <v>Housekeeping</v>
      </c>
      <c r="D52" s="494">
        <f>+'budget4542.a'!H75</f>
        <v>0</v>
      </c>
      <c r="E52" s="495"/>
      <c r="F52" s="496">
        <f t="shared" si="0"/>
        <v>0</v>
      </c>
      <c r="G52" s="495"/>
      <c r="H52" s="496">
        <f t="shared" si="1"/>
        <v>0</v>
      </c>
      <c r="I52" s="602">
        <f t="shared" si="9"/>
        <v>0</v>
      </c>
      <c r="J52" s="496">
        <f t="shared" si="3"/>
        <v>0</v>
      </c>
      <c r="K52" s="495"/>
      <c r="L52" s="512">
        <f t="shared" si="4"/>
        <v>0</v>
      </c>
      <c r="M52" s="499"/>
      <c r="N52" s="500">
        <f>K52+I52+G52+E52</f>
        <v>0</v>
      </c>
      <c r="O52" s="501">
        <f>L52+J52+H52+F52</f>
        <v>0</v>
      </c>
      <c r="P52" s="504"/>
      <c r="Q52" s="509"/>
      <c r="R52" s="504"/>
      <c r="S52" s="505">
        <f>+Q52-N52</f>
        <v>0</v>
      </c>
      <c r="T52" s="506"/>
      <c r="U52" s="505">
        <f>+D52-O52</f>
        <v>0</v>
      </c>
    </row>
    <row r="53" spans="1:21" ht="21.75" customHeight="1">
      <c r="A53" s="537"/>
      <c r="B53" s="508" t="str">
        <f>+'budget4542.a'!B77</f>
        <v>0860</v>
      </c>
      <c r="C53" s="508" t="str">
        <f>+'budget4542.a'!C77</f>
        <v>Laboratory Services</v>
      </c>
      <c r="D53" s="494">
        <f>+'budget4542.a'!H77</f>
        <v>0</v>
      </c>
      <c r="E53" s="495"/>
      <c r="F53" s="496">
        <f t="shared" si="0"/>
        <v>0</v>
      </c>
      <c r="G53" s="495"/>
      <c r="H53" s="496">
        <f t="shared" si="1"/>
        <v>0</v>
      </c>
      <c r="I53" s="602">
        <f t="shared" si="9"/>
        <v>0</v>
      </c>
      <c r="J53" s="496">
        <f t="shared" si="3"/>
        <v>0</v>
      </c>
      <c r="K53" s="495"/>
      <c r="L53" s="512">
        <f t="shared" si="4"/>
        <v>0</v>
      </c>
      <c r="M53" s="499"/>
      <c r="N53" s="500">
        <f aca="true" t="shared" si="10" ref="N53:O67">K53+I53+G53+E53</f>
        <v>0</v>
      </c>
      <c r="O53" s="501">
        <f t="shared" si="10"/>
        <v>0</v>
      </c>
      <c r="P53" s="504"/>
      <c r="Q53" s="509"/>
      <c r="R53" s="504"/>
      <c r="S53" s="505">
        <f t="shared" si="6"/>
        <v>0</v>
      </c>
      <c r="T53" s="506"/>
      <c r="U53" s="505">
        <f t="shared" si="7"/>
        <v>0</v>
      </c>
    </row>
    <row r="54" spans="1:21" ht="21.75" customHeight="1">
      <c r="A54" s="537"/>
      <c r="B54" s="508" t="str">
        <f>+'budget4542.a'!B78</f>
        <v>0869</v>
      </c>
      <c r="C54" s="508" t="str">
        <f>+'budget4542.a'!C78</f>
        <v>Photography (Commercial)</v>
      </c>
      <c r="D54" s="494">
        <f>+'budget4542.a'!H78</f>
        <v>0</v>
      </c>
      <c r="E54" s="495"/>
      <c r="F54" s="496">
        <f t="shared" si="0"/>
        <v>0</v>
      </c>
      <c r="G54" s="495"/>
      <c r="H54" s="496">
        <f t="shared" si="1"/>
        <v>0</v>
      </c>
      <c r="I54" s="602">
        <f t="shared" si="9"/>
        <v>0</v>
      </c>
      <c r="J54" s="496">
        <f t="shared" si="3"/>
        <v>0</v>
      </c>
      <c r="K54" s="495"/>
      <c r="L54" s="512">
        <f t="shared" si="4"/>
        <v>0</v>
      </c>
      <c r="M54" s="499"/>
      <c r="N54" s="500">
        <f t="shared" si="10"/>
        <v>0</v>
      </c>
      <c r="O54" s="501">
        <f t="shared" si="10"/>
        <v>0</v>
      </c>
      <c r="P54" s="504"/>
      <c r="Q54" s="509"/>
      <c r="R54" s="504"/>
      <c r="S54" s="505">
        <f t="shared" si="6"/>
        <v>0</v>
      </c>
      <c r="T54" s="506"/>
      <c r="U54" s="505">
        <f t="shared" si="7"/>
        <v>0</v>
      </c>
    </row>
    <row r="55" spans="1:21" ht="21.75" customHeight="1">
      <c r="A55" s="537"/>
      <c r="B55" s="508" t="str">
        <f>+'budget4542.a'!B79</f>
        <v>0873</v>
      </c>
      <c r="C55" s="508" t="str">
        <f>+'budget4542.a'!C79</f>
        <v>Printing</v>
      </c>
      <c r="D55" s="494">
        <f>+'budget4542.a'!H79</f>
        <v>0</v>
      </c>
      <c r="E55" s="495"/>
      <c r="F55" s="496">
        <f t="shared" si="0"/>
        <v>0</v>
      </c>
      <c r="G55" s="495"/>
      <c r="H55" s="496">
        <f t="shared" si="1"/>
        <v>0</v>
      </c>
      <c r="I55" s="602">
        <f t="shared" si="9"/>
        <v>0</v>
      </c>
      <c r="J55" s="496">
        <f t="shared" si="3"/>
        <v>0</v>
      </c>
      <c r="K55" s="495"/>
      <c r="L55" s="512">
        <f t="shared" si="4"/>
        <v>0</v>
      </c>
      <c r="M55" s="499"/>
      <c r="N55" s="500">
        <f t="shared" si="10"/>
        <v>0</v>
      </c>
      <c r="O55" s="501">
        <f t="shared" si="10"/>
        <v>0</v>
      </c>
      <c r="P55" s="504"/>
      <c r="Q55" s="509"/>
      <c r="R55" s="504"/>
      <c r="S55" s="505">
        <f t="shared" si="6"/>
        <v>0</v>
      </c>
      <c r="T55" s="506"/>
      <c r="U55" s="505">
        <f t="shared" si="7"/>
        <v>0</v>
      </c>
    </row>
    <row r="56" spans="1:21" ht="21.75" customHeight="1">
      <c r="A56" s="537"/>
      <c r="B56" s="508" t="str">
        <f>+'budget4542.a'!B80</f>
        <v>0881</v>
      </c>
      <c r="C56" s="508" t="str">
        <f>+'budget4542.a'!C80</f>
        <v>Purchase of Care</v>
      </c>
      <c r="D56" s="494">
        <f>+'budget4542.a'!H80</f>
        <v>0</v>
      </c>
      <c r="E56" s="495"/>
      <c r="F56" s="496">
        <f t="shared" si="0"/>
        <v>0</v>
      </c>
      <c r="G56" s="495"/>
      <c r="H56" s="496">
        <f t="shared" si="1"/>
        <v>0</v>
      </c>
      <c r="I56" s="602">
        <f t="shared" si="9"/>
        <v>0</v>
      </c>
      <c r="J56" s="496">
        <f t="shared" si="3"/>
        <v>0</v>
      </c>
      <c r="K56" s="495"/>
      <c r="L56" s="512">
        <f t="shared" si="4"/>
        <v>0</v>
      </c>
      <c r="M56" s="499"/>
      <c r="N56" s="500">
        <f t="shared" si="10"/>
        <v>0</v>
      </c>
      <c r="O56" s="501">
        <f t="shared" si="10"/>
        <v>0</v>
      </c>
      <c r="P56" s="504"/>
      <c r="Q56" s="509"/>
      <c r="R56" s="504"/>
      <c r="S56" s="505">
        <f t="shared" si="6"/>
        <v>0</v>
      </c>
      <c r="T56" s="506"/>
      <c r="U56" s="505">
        <f t="shared" si="7"/>
        <v>0</v>
      </c>
    </row>
    <row r="57" spans="1:21" ht="21.75" customHeight="1">
      <c r="A57" s="537"/>
      <c r="B57" s="508" t="str">
        <f>+'budget4542.a'!B81</f>
        <v>0885</v>
      </c>
      <c r="C57" s="508" t="str">
        <f>+'budget4542.a'!C81</f>
        <v>Trash Disposal</v>
      </c>
      <c r="D57" s="494">
        <f>+'budget4542.a'!H81</f>
        <v>0</v>
      </c>
      <c r="E57" s="495"/>
      <c r="F57" s="496">
        <f t="shared" si="0"/>
        <v>0</v>
      </c>
      <c r="G57" s="495"/>
      <c r="H57" s="496">
        <f t="shared" si="1"/>
        <v>0</v>
      </c>
      <c r="I57" s="602">
        <f t="shared" si="9"/>
        <v>0</v>
      </c>
      <c r="J57" s="496">
        <f t="shared" si="3"/>
        <v>0</v>
      </c>
      <c r="K57" s="495"/>
      <c r="L57" s="512">
        <f t="shared" si="4"/>
        <v>0</v>
      </c>
      <c r="M57" s="499"/>
      <c r="N57" s="500">
        <f>K57+I57+G57+E57</f>
        <v>0</v>
      </c>
      <c r="O57" s="501">
        <f t="shared" si="10"/>
        <v>0</v>
      </c>
      <c r="P57" s="504"/>
      <c r="Q57" s="509"/>
      <c r="R57" s="504"/>
      <c r="S57" s="505">
        <f t="shared" si="6"/>
        <v>0</v>
      </c>
      <c r="T57" s="506"/>
      <c r="U57" s="505">
        <f t="shared" si="7"/>
        <v>0</v>
      </c>
    </row>
    <row r="58" spans="1:21" ht="21.75" customHeight="1">
      <c r="A58" s="537"/>
      <c r="B58" s="508" t="str">
        <f>+'budget4542.a'!B82</f>
        <v>0896</v>
      </c>
      <c r="C58" s="508" t="str">
        <f>+'budget4542.a'!C82</f>
        <v>Human Service Contracts</v>
      </c>
      <c r="D58" s="494">
        <f>+'budget4542.a'!H82</f>
        <v>0</v>
      </c>
      <c r="E58" s="495"/>
      <c r="F58" s="496">
        <f t="shared" si="0"/>
        <v>0</v>
      </c>
      <c r="G58" s="495"/>
      <c r="H58" s="496">
        <f t="shared" si="1"/>
        <v>0</v>
      </c>
      <c r="I58" s="602">
        <f t="shared" si="9"/>
        <v>0</v>
      </c>
      <c r="J58" s="496">
        <f t="shared" si="3"/>
        <v>0</v>
      </c>
      <c r="K58" s="495"/>
      <c r="L58" s="512">
        <f t="shared" si="4"/>
        <v>0</v>
      </c>
      <c r="M58" s="499"/>
      <c r="N58" s="500">
        <f t="shared" si="10"/>
        <v>0</v>
      </c>
      <c r="O58" s="501">
        <f t="shared" si="10"/>
        <v>0</v>
      </c>
      <c r="P58" s="504"/>
      <c r="Q58" s="510"/>
      <c r="R58" s="504"/>
      <c r="S58" s="505">
        <f t="shared" si="6"/>
        <v>0</v>
      </c>
      <c r="T58" s="506"/>
      <c r="U58" s="505">
        <f t="shared" si="7"/>
        <v>0</v>
      </c>
    </row>
    <row r="59" spans="1:21" ht="21.75" customHeight="1">
      <c r="A59" s="537"/>
      <c r="B59" s="508" t="str">
        <f>+'budget4542.a'!B83</f>
        <v>0899</v>
      </c>
      <c r="C59" s="508" t="str">
        <f>+'budget4542.a'!C83</f>
        <v>Special Projects</v>
      </c>
      <c r="D59" s="494">
        <f>+'budget4542.a'!H83</f>
        <v>0</v>
      </c>
      <c r="E59" s="495"/>
      <c r="F59" s="496">
        <f t="shared" si="0"/>
        <v>0</v>
      </c>
      <c r="G59" s="495"/>
      <c r="H59" s="496">
        <f t="shared" si="1"/>
        <v>0</v>
      </c>
      <c r="I59" s="602">
        <f t="shared" si="9"/>
        <v>0</v>
      </c>
      <c r="J59" s="496">
        <f t="shared" si="3"/>
        <v>0</v>
      </c>
      <c r="K59" s="495"/>
      <c r="L59" s="512">
        <f t="shared" si="4"/>
        <v>0</v>
      </c>
      <c r="M59" s="499"/>
      <c r="N59" s="500">
        <f t="shared" si="10"/>
        <v>0</v>
      </c>
      <c r="O59" s="501">
        <f t="shared" si="10"/>
        <v>0</v>
      </c>
      <c r="P59" s="504"/>
      <c r="Q59" s="510"/>
      <c r="R59" s="504"/>
      <c r="S59" s="505">
        <f t="shared" si="6"/>
        <v>0</v>
      </c>
      <c r="T59" s="506"/>
      <c r="U59" s="505">
        <f t="shared" si="7"/>
        <v>0</v>
      </c>
    </row>
    <row r="60" spans="1:21" ht="21.75" customHeight="1">
      <c r="A60" s="537"/>
      <c r="B60" s="508" t="str">
        <f>+'budget4542.a'!B84</f>
        <v>0909</v>
      </c>
      <c r="C60" s="508" t="str">
        <f>+'budget4542.a'!C84</f>
        <v>Cleaning Supplies</v>
      </c>
      <c r="D60" s="494">
        <f>+'budget4542.a'!H84</f>
        <v>0</v>
      </c>
      <c r="E60" s="495"/>
      <c r="F60" s="496">
        <f t="shared" si="0"/>
        <v>0</v>
      </c>
      <c r="G60" s="495"/>
      <c r="H60" s="496">
        <f t="shared" si="1"/>
        <v>0</v>
      </c>
      <c r="I60" s="602">
        <f t="shared" si="9"/>
        <v>0</v>
      </c>
      <c r="J60" s="496">
        <f t="shared" si="3"/>
        <v>0</v>
      </c>
      <c r="K60" s="495"/>
      <c r="L60" s="512">
        <f t="shared" si="4"/>
        <v>0</v>
      </c>
      <c r="M60" s="499"/>
      <c r="N60" s="500">
        <f t="shared" si="10"/>
        <v>0</v>
      </c>
      <c r="O60" s="501">
        <f t="shared" si="10"/>
        <v>0</v>
      </c>
      <c r="P60" s="504"/>
      <c r="Q60" s="510"/>
      <c r="R60" s="504"/>
      <c r="S60" s="505">
        <f>+Q60-N60</f>
        <v>0</v>
      </c>
      <c r="T60" s="506"/>
      <c r="U60" s="505">
        <f>+D60-O60</f>
        <v>0</v>
      </c>
    </row>
    <row r="61" spans="1:21" ht="21.75" customHeight="1">
      <c r="A61" s="537"/>
      <c r="B61" s="508" t="str">
        <f>+'budget4542.a'!B85</f>
        <v>0919</v>
      </c>
      <c r="C61" s="508" t="str">
        <f>+'budget4542.a'!C85</f>
        <v>Educational Supplies</v>
      </c>
      <c r="D61" s="494">
        <f>+'budget4542.a'!H85</f>
        <v>0</v>
      </c>
      <c r="E61" s="495"/>
      <c r="F61" s="496">
        <f t="shared" si="0"/>
        <v>0</v>
      </c>
      <c r="G61" s="495"/>
      <c r="H61" s="496">
        <f t="shared" si="1"/>
        <v>0</v>
      </c>
      <c r="I61" s="602">
        <f t="shared" si="9"/>
        <v>0</v>
      </c>
      <c r="J61" s="496">
        <f t="shared" si="3"/>
        <v>0</v>
      </c>
      <c r="K61" s="495"/>
      <c r="L61" s="512">
        <f t="shared" si="4"/>
        <v>0</v>
      </c>
      <c r="M61" s="499"/>
      <c r="N61" s="500">
        <f t="shared" si="10"/>
        <v>0</v>
      </c>
      <c r="O61" s="501">
        <f t="shared" si="10"/>
        <v>0</v>
      </c>
      <c r="P61" s="504"/>
      <c r="Q61" s="509"/>
      <c r="R61" s="504"/>
      <c r="S61" s="505">
        <f t="shared" si="6"/>
        <v>0</v>
      </c>
      <c r="T61" s="506"/>
      <c r="U61" s="505">
        <f t="shared" si="7"/>
        <v>0</v>
      </c>
    </row>
    <row r="62" spans="1:21" ht="21.75" customHeight="1">
      <c r="A62" s="537"/>
      <c r="B62" s="508" t="str">
        <f>+'budget4542.a'!B86</f>
        <v>0924</v>
      </c>
      <c r="C62" s="508" t="str">
        <f>+'budget4542.a'!C86</f>
        <v>Food</v>
      </c>
      <c r="D62" s="494">
        <f>+'budget4542.a'!H86</f>
        <v>0</v>
      </c>
      <c r="E62" s="495"/>
      <c r="F62" s="496">
        <f t="shared" si="0"/>
        <v>0</v>
      </c>
      <c r="G62" s="495"/>
      <c r="H62" s="496">
        <f t="shared" si="1"/>
        <v>0</v>
      </c>
      <c r="I62" s="602">
        <f t="shared" si="9"/>
        <v>0</v>
      </c>
      <c r="J62" s="496">
        <f t="shared" si="3"/>
        <v>0</v>
      </c>
      <c r="K62" s="495"/>
      <c r="L62" s="512">
        <f t="shared" si="4"/>
        <v>0</v>
      </c>
      <c r="M62" s="499"/>
      <c r="N62" s="500">
        <f t="shared" si="10"/>
        <v>0</v>
      </c>
      <c r="O62" s="501">
        <f t="shared" si="10"/>
        <v>0</v>
      </c>
      <c r="P62" s="504"/>
      <c r="Q62" s="509"/>
      <c r="R62" s="504"/>
      <c r="S62" s="505">
        <f t="shared" si="6"/>
        <v>0</v>
      </c>
      <c r="T62" s="506"/>
      <c r="U62" s="505">
        <f t="shared" si="7"/>
        <v>0</v>
      </c>
    </row>
    <row r="63" spans="1:21" ht="21.75" customHeight="1">
      <c r="A63" s="537"/>
      <c r="B63" s="508" t="str">
        <f>+'budget4542.a'!B87</f>
        <v>0953</v>
      </c>
      <c r="C63" s="508" t="str">
        <f>+'budget4542.a'!C87</f>
        <v>Medicine, Drugs &amp; Chemicals</v>
      </c>
      <c r="D63" s="494">
        <f>+'budget4542.a'!H87</f>
        <v>0</v>
      </c>
      <c r="E63" s="495"/>
      <c r="F63" s="496">
        <f t="shared" si="0"/>
        <v>0</v>
      </c>
      <c r="G63" s="495"/>
      <c r="H63" s="496">
        <f t="shared" si="1"/>
        <v>0</v>
      </c>
      <c r="I63" s="602">
        <f t="shared" si="9"/>
        <v>0</v>
      </c>
      <c r="J63" s="496">
        <f t="shared" si="3"/>
        <v>0</v>
      </c>
      <c r="K63" s="495"/>
      <c r="L63" s="512">
        <f t="shared" si="4"/>
        <v>0</v>
      </c>
      <c r="M63" s="499"/>
      <c r="N63" s="500">
        <f t="shared" si="10"/>
        <v>0</v>
      </c>
      <c r="O63" s="501">
        <f t="shared" si="10"/>
        <v>0</v>
      </c>
      <c r="P63" s="504"/>
      <c r="Q63" s="509"/>
      <c r="R63" s="504"/>
      <c r="S63" s="505">
        <f t="shared" si="6"/>
        <v>0</v>
      </c>
      <c r="T63" s="506"/>
      <c r="U63" s="505">
        <f t="shared" si="7"/>
        <v>0</v>
      </c>
    </row>
    <row r="64" spans="1:21" ht="21.75" customHeight="1">
      <c r="A64" s="537"/>
      <c r="B64" s="508" t="str">
        <f>+'budget4542.a'!B88</f>
        <v>0957</v>
      </c>
      <c r="C64" s="508" t="str">
        <f>+'budget4542.a'!C88</f>
        <v>Medical Supplies</v>
      </c>
      <c r="D64" s="494">
        <f>+'budget4542.a'!H88</f>
        <v>0</v>
      </c>
      <c r="E64" s="495"/>
      <c r="F64" s="496">
        <f t="shared" si="0"/>
        <v>0</v>
      </c>
      <c r="G64" s="495"/>
      <c r="H64" s="496">
        <f t="shared" si="1"/>
        <v>0</v>
      </c>
      <c r="I64" s="602">
        <f t="shared" si="9"/>
        <v>0</v>
      </c>
      <c r="J64" s="496">
        <f t="shared" si="3"/>
        <v>0</v>
      </c>
      <c r="K64" s="495"/>
      <c r="L64" s="512">
        <f t="shared" si="4"/>
        <v>0</v>
      </c>
      <c r="M64" s="499"/>
      <c r="N64" s="500">
        <f t="shared" si="10"/>
        <v>0</v>
      </c>
      <c r="O64" s="501">
        <f t="shared" si="10"/>
        <v>0</v>
      </c>
      <c r="P64" s="504"/>
      <c r="Q64" s="509"/>
      <c r="R64" s="504"/>
      <c r="S64" s="505">
        <f t="shared" si="6"/>
        <v>0</v>
      </c>
      <c r="T64" s="506"/>
      <c r="U64" s="505">
        <f t="shared" si="7"/>
        <v>0</v>
      </c>
    </row>
    <row r="65" spans="1:21" ht="21.75" customHeight="1">
      <c r="A65" s="537"/>
      <c r="B65" s="508" t="str">
        <f>+'budget4542.a'!B89</f>
        <v>0965</v>
      </c>
      <c r="C65" s="508" t="str">
        <f>+'budget4542.a'!C89</f>
        <v>Office Supplies</v>
      </c>
      <c r="D65" s="494">
        <f>+'budget4542.a'!H89</f>
        <v>0</v>
      </c>
      <c r="E65" s="495"/>
      <c r="F65" s="496">
        <f t="shared" si="0"/>
        <v>0</v>
      </c>
      <c r="G65" s="495"/>
      <c r="H65" s="496">
        <f t="shared" si="1"/>
        <v>0</v>
      </c>
      <c r="I65" s="602">
        <f t="shared" si="9"/>
        <v>0</v>
      </c>
      <c r="J65" s="496">
        <f t="shared" si="3"/>
        <v>0</v>
      </c>
      <c r="K65" s="495"/>
      <c r="L65" s="512">
        <f t="shared" si="4"/>
        <v>0</v>
      </c>
      <c r="M65" s="499"/>
      <c r="N65" s="500">
        <f t="shared" si="10"/>
        <v>0</v>
      </c>
      <c r="O65" s="501">
        <f t="shared" si="10"/>
        <v>0</v>
      </c>
      <c r="P65" s="504"/>
      <c r="Q65" s="509"/>
      <c r="R65" s="504"/>
      <c r="S65" s="505">
        <f t="shared" si="6"/>
        <v>0</v>
      </c>
      <c r="T65" s="506"/>
      <c r="U65" s="505">
        <f t="shared" si="7"/>
        <v>0</v>
      </c>
    </row>
    <row r="66" spans="1:21" ht="21.75" customHeight="1">
      <c r="A66" s="537"/>
      <c r="B66" s="508" t="str">
        <f>+'budget4542.a'!B90</f>
        <v>0986</v>
      </c>
      <c r="C66" s="508" t="str">
        <f>+'budget4542.a'!C90</f>
        <v>Other Supplies NOT ALLOWABLE COST</v>
      </c>
      <c r="D66" s="494">
        <f>+'budget4542.a'!H90</f>
        <v>0</v>
      </c>
      <c r="E66" s="495"/>
      <c r="F66" s="496">
        <f t="shared" si="0"/>
        <v>0</v>
      </c>
      <c r="G66" s="495"/>
      <c r="H66" s="496">
        <f t="shared" si="1"/>
        <v>0</v>
      </c>
      <c r="I66" s="602">
        <f t="shared" si="9"/>
        <v>0</v>
      </c>
      <c r="J66" s="496">
        <f t="shared" si="3"/>
        <v>0</v>
      </c>
      <c r="K66" s="495"/>
      <c r="L66" s="512">
        <f t="shared" si="4"/>
        <v>0</v>
      </c>
      <c r="M66" s="499"/>
      <c r="N66" s="500">
        <f t="shared" si="10"/>
        <v>0</v>
      </c>
      <c r="O66" s="501">
        <f t="shared" si="10"/>
        <v>0</v>
      </c>
      <c r="P66" s="504"/>
      <c r="Q66" s="509"/>
      <c r="R66" s="504"/>
      <c r="S66" s="505">
        <f t="shared" si="6"/>
        <v>0</v>
      </c>
      <c r="T66" s="506"/>
      <c r="U66" s="505">
        <f t="shared" si="7"/>
        <v>0</v>
      </c>
    </row>
    <row r="67" spans="1:21" ht="21.75" customHeight="1">
      <c r="A67" s="537"/>
      <c r="B67" s="508" t="str">
        <f>+'budget4542.a'!B91</f>
        <v>1060</v>
      </c>
      <c r="C67" s="508" t="str">
        <f>+'budget4542.a'!C91</f>
        <v>Computer Equipment *</v>
      </c>
      <c r="D67" s="494">
        <f>+'budget4542.a'!H91</f>
        <v>0</v>
      </c>
      <c r="E67" s="495"/>
      <c r="F67" s="496">
        <f t="shared" si="0"/>
        <v>0</v>
      </c>
      <c r="G67" s="495"/>
      <c r="H67" s="496">
        <f t="shared" si="1"/>
        <v>0</v>
      </c>
      <c r="I67" s="602">
        <f t="shared" si="9"/>
        <v>0</v>
      </c>
      <c r="J67" s="496">
        <f t="shared" si="3"/>
        <v>0</v>
      </c>
      <c r="K67" s="495"/>
      <c r="L67" s="512">
        <f t="shared" si="4"/>
        <v>0</v>
      </c>
      <c r="M67" s="499"/>
      <c r="N67" s="500">
        <f t="shared" si="10"/>
        <v>0</v>
      </c>
      <c r="O67" s="501">
        <f t="shared" si="10"/>
        <v>0</v>
      </c>
      <c r="P67" s="504"/>
      <c r="Q67" s="510"/>
      <c r="R67" s="504"/>
      <c r="S67" s="505">
        <f t="shared" si="6"/>
        <v>0</v>
      </c>
      <c r="T67" s="506"/>
      <c r="U67" s="505">
        <f t="shared" si="7"/>
        <v>0</v>
      </c>
    </row>
    <row r="68" spans="1:21" ht="21.75" customHeight="1">
      <c r="A68" s="537"/>
      <c r="B68" s="508" t="str">
        <f>+'budget4542.a'!B92</f>
        <v>1073</v>
      </c>
      <c r="C68" s="508" t="str">
        <f>+'budget4542.a'!C92</f>
        <v>Office Equipment  *</v>
      </c>
      <c r="D68" s="494">
        <f>+'budget4542.a'!H92</f>
        <v>0</v>
      </c>
      <c r="E68" s="495"/>
      <c r="F68" s="496">
        <f t="shared" si="0"/>
        <v>0</v>
      </c>
      <c r="G68" s="495"/>
      <c r="H68" s="496">
        <f t="shared" si="1"/>
        <v>0</v>
      </c>
      <c r="I68" s="602">
        <f t="shared" si="9"/>
        <v>0</v>
      </c>
      <c r="J68" s="496">
        <f t="shared" si="3"/>
        <v>0</v>
      </c>
      <c r="K68" s="495"/>
      <c r="L68" s="512">
        <f t="shared" si="4"/>
        <v>0</v>
      </c>
      <c r="M68" s="499"/>
      <c r="N68" s="500">
        <f aca="true" t="shared" si="11" ref="N68:O77">K68+I68+G68+E68</f>
        <v>0</v>
      </c>
      <c r="O68" s="501">
        <f t="shared" si="11"/>
        <v>0</v>
      </c>
      <c r="P68" s="504"/>
      <c r="Q68" s="510"/>
      <c r="R68" s="504"/>
      <c r="S68" s="505">
        <f t="shared" si="6"/>
        <v>0</v>
      </c>
      <c r="T68" s="506"/>
      <c r="U68" s="505">
        <f t="shared" si="7"/>
        <v>0</v>
      </c>
    </row>
    <row r="69" spans="1:21" ht="21.75" customHeight="1">
      <c r="A69" s="537"/>
      <c r="B69" s="508" t="str">
        <f>+'budget4542.a'!B93</f>
        <v>1180</v>
      </c>
      <c r="C69" s="508" t="str">
        <f>+'budget4542.a'!C93</f>
        <v>Personal Computer Equipment *</v>
      </c>
      <c r="D69" s="494">
        <f>+'budget4542.a'!H93</f>
        <v>0</v>
      </c>
      <c r="E69" s="495"/>
      <c r="F69" s="496">
        <f t="shared" si="0"/>
        <v>0</v>
      </c>
      <c r="G69" s="495"/>
      <c r="H69" s="496">
        <f t="shared" si="1"/>
        <v>0</v>
      </c>
      <c r="I69" s="602">
        <f t="shared" si="9"/>
        <v>0</v>
      </c>
      <c r="J69" s="496">
        <f t="shared" si="3"/>
        <v>0</v>
      </c>
      <c r="K69" s="495"/>
      <c r="L69" s="512">
        <f t="shared" si="4"/>
        <v>0</v>
      </c>
      <c r="M69" s="499"/>
      <c r="N69" s="500">
        <f t="shared" si="11"/>
        <v>0</v>
      </c>
      <c r="O69" s="501">
        <f t="shared" si="11"/>
        <v>0</v>
      </c>
      <c r="P69" s="504"/>
      <c r="Q69" s="510"/>
      <c r="R69" s="504"/>
      <c r="S69" s="505">
        <f t="shared" si="6"/>
        <v>0</v>
      </c>
      <c r="T69" s="506"/>
      <c r="U69" s="505">
        <f t="shared" si="7"/>
        <v>0</v>
      </c>
    </row>
    <row r="70" spans="1:21" ht="21.75" customHeight="1">
      <c r="A70" s="537"/>
      <c r="B70" s="508" t="str">
        <f>+'budget4542.a'!B94</f>
        <v>1192</v>
      </c>
      <c r="C70" s="508" t="str">
        <f>+'budget4542.a'!C94</f>
        <v>Medical Equipment *</v>
      </c>
      <c r="D70" s="494">
        <f>+'budget4542.a'!H94</f>
        <v>0</v>
      </c>
      <c r="E70" s="495"/>
      <c r="F70" s="496">
        <f t="shared" si="0"/>
        <v>0</v>
      </c>
      <c r="G70" s="495"/>
      <c r="H70" s="496">
        <f t="shared" si="1"/>
        <v>0</v>
      </c>
      <c r="I70" s="602">
        <f t="shared" si="9"/>
        <v>0</v>
      </c>
      <c r="J70" s="496">
        <f t="shared" si="3"/>
        <v>0</v>
      </c>
      <c r="K70" s="495"/>
      <c r="L70" s="512">
        <f t="shared" si="4"/>
        <v>0</v>
      </c>
      <c r="M70" s="499"/>
      <c r="N70" s="500">
        <f t="shared" si="11"/>
        <v>0</v>
      </c>
      <c r="O70" s="501">
        <f t="shared" si="11"/>
        <v>0</v>
      </c>
      <c r="P70" s="504"/>
      <c r="Q70" s="510"/>
      <c r="R70" s="504"/>
      <c r="S70" s="505">
        <f t="shared" si="6"/>
        <v>0</v>
      </c>
      <c r="T70" s="506"/>
      <c r="U70" s="505">
        <f t="shared" si="7"/>
        <v>0</v>
      </c>
    </row>
    <row r="71" spans="1:21" ht="21.75" customHeight="1">
      <c r="A71" s="537"/>
      <c r="B71" s="508" t="str">
        <f>+'budget4542.a'!B95</f>
        <v>1193</v>
      </c>
      <c r="C71" s="508" t="str">
        <f>+'budget4542.a'!C95</f>
        <v>Office Equipment  *</v>
      </c>
      <c r="D71" s="494">
        <f>+'budget4542.a'!H95</f>
        <v>0</v>
      </c>
      <c r="E71" s="495"/>
      <c r="F71" s="496">
        <f t="shared" si="0"/>
        <v>0</v>
      </c>
      <c r="G71" s="495"/>
      <c r="H71" s="496">
        <f t="shared" si="1"/>
        <v>0</v>
      </c>
      <c r="I71" s="602">
        <f t="shared" si="9"/>
        <v>0</v>
      </c>
      <c r="J71" s="496">
        <f t="shared" si="3"/>
        <v>0</v>
      </c>
      <c r="K71" s="495"/>
      <c r="L71" s="512">
        <f t="shared" si="4"/>
        <v>0</v>
      </c>
      <c r="M71" s="499"/>
      <c r="N71" s="500">
        <f t="shared" si="11"/>
        <v>0</v>
      </c>
      <c r="O71" s="501">
        <f t="shared" si="11"/>
        <v>0</v>
      </c>
      <c r="P71" s="504"/>
      <c r="Q71" s="510"/>
      <c r="R71" s="504"/>
      <c r="S71" s="505">
        <f t="shared" si="6"/>
        <v>0</v>
      </c>
      <c r="T71" s="506"/>
      <c r="U71" s="505">
        <f t="shared" si="7"/>
        <v>0</v>
      </c>
    </row>
    <row r="72" spans="1:21" ht="21.75" customHeight="1">
      <c r="A72" s="537"/>
      <c r="B72" s="508" t="str">
        <f>+'budget4542.a'!B96</f>
        <v>1331</v>
      </c>
      <c r="C72" s="508" t="str">
        <f>+'budget4542.a'!C96</f>
        <v>Dues &amp; Memberships</v>
      </c>
      <c r="D72" s="494">
        <f>+'budget4542.a'!H96</f>
        <v>0</v>
      </c>
      <c r="E72" s="495"/>
      <c r="F72" s="496">
        <f t="shared" si="0"/>
        <v>0</v>
      </c>
      <c r="G72" s="495"/>
      <c r="H72" s="496">
        <f t="shared" si="1"/>
        <v>0</v>
      </c>
      <c r="I72" s="602">
        <f t="shared" si="9"/>
        <v>0</v>
      </c>
      <c r="J72" s="496">
        <f t="shared" si="3"/>
        <v>0</v>
      </c>
      <c r="K72" s="495"/>
      <c r="L72" s="512">
        <f t="shared" si="4"/>
        <v>0</v>
      </c>
      <c r="M72" s="499"/>
      <c r="N72" s="500">
        <f t="shared" si="11"/>
        <v>0</v>
      </c>
      <c r="O72" s="501">
        <f t="shared" si="11"/>
        <v>0</v>
      </c>
      <c r="P72" s="504"/>
      <c r="Q72" s="510"/>
      <c r="R72" s="504"/>
      <c r="S72" s="505">
        <f t="shared" si="6"/>
        <v>0</v>
      </c>
      <c r="T72" s="506"/>
      <c r="U72" s="505">
        <f t="shared" si="7"/>
        <v>0</v>
      </c>
    </row>
    <row r="73" spans="1:21" ht="21.75" customHeight="1">
      <c r="A73" s="537"/>
      <c r="B73" s="508" t="str">
        <f>+'budget4542.a'!B97</f>
        <v>1332</v>
      </c>
      <c r="C73" s="508" t="str">
        <f>+'budget4542.a'!C97</f>
        <v>Insurance</v>
      </c>
      <c r="D73" s="494">
        <f>+'budget4542.a'!H97</f>
        <v>0</v>
      </c>
      <c r="E73" s="495"/>
      <c r="F73" s="496">
        <f t="shared" si="0"/>
        <v>0</v>
      </c>
      <c r="G73" s="495"/>
      <c r="H73" s="496">
        <f t="shared" si="1"/>
        <v>0</v>
      </c>
      <c r="I73" s="602">
        <f t="shared" si="9"/>
        <v>0</v>
      </c>
      <c r="J73" s="496">
        <f t="shared" si="3"/>
        <v>0</v>
      </c>
      <c r="K73" s="495"/>
      <c r="L73" s="512">
        <f t="shared" si="4"/>
        <v>0</v>
      </c>
      <c r="M73" s="499"/>
      <c r="N73" s="500">
        <f t="shared" si="11"/>
        <v>0</v>
      </c>
      <c r="O73" s="501">
        <f t="shared" si="11"/>
        <v>0</v>
      </c>
      <c r="P73" s="504"/>
      <c r="Q73" s="509"/>
      <c r="R73" s="504"/>
      <c r="S73" s="505">
        <f t="shared" si="6"/>
        <v>0</v>
      </c>
      <c r="T73" s="506"/>
      <c r="U73" s="505">
        <f t="shared" si="7"/>
        <v>0</v>
      </c>
    </row>
    <row r="74" spans="1:21" ht="21.75" customHeight="1">
      <c r="A74" s="537"/>
      <c r="B74" s="508" t="str">
        <f>+'budget4542.a'!B98</f>
        <v>1334</v>
      </c>
      <c r="C74" s="508" t="str">
        <f>+'budget4542.a'!C98</f>
        <v>Rent</v>
      </c>
      <c r="D74" s="494">
        <f>+'budget4542.a'!H98</f>
        <v>0</v>
      </c>
      <c r="E74" s="495"/>
      <c r="F74" s="496">
        <f t="shared" si="0"/>
        <v>0</v>
      </c>
      <c r="G74" s="495"/>
      <c r="H74" s="496">
        <f t="shared" si="1"/>
        <v>0</v>
      </c>
      <c r="I74" s="602">
        <f t="shared" si="9"/>
        <v>0</v>
      </c>
      <c r="J74" s="496">
        <f t="shared" si="3"/>
        <v>0</v>
      </c>
      <c r="K74" s="495"/>
      <c r="L74" s="512">
        <f t="shared" si="4"/>
        <v>0</v>
      </c>
      <c r="M74" s="499"/>
      <c r="N74" s="500">
        <f t="shared" si="11"/>
        <v>0</v>
      </c>
      <c r="O74" s="501">
        <f t="shared" si="11"/>
        <v>0</v>
      </c>
      <c r="P74" s="504"/>
      <c r="Q74" s="509"/>
      <c r="R74" s="504"/>
      <c r="S74" s="505">
        <f>+Q74-N74</f>
        <v>0</v>
      </c>
      <c r="T74" s="506"/>
      <c r="U74" s="505">
        <f>+D74-O74</f>
        <v>0</v>
      </c>
    </row>
    <row r="75" spans="1:21" ht="21.75" customHeight="1">
      <c r="A75" s="537"/>
      <c r="B75" s="508" t="str">
        <f>+'budget4542.a'!B99</f>
        <v>1336</v>
      </c>
      <c r="C75" s="508" t="str">
        <f>+'budget4542.a'!C99</f>
        <v>Subscriptions</v>
      </c>
      <c r="D75" s="494">
        <f>+'budget4542.a'!H99</f>
        <v>0</v>
      </c>
      <c r="E75" s="495"/>
      <c r="F75" s="496">
        <f t="shared" si="0"/>
        <v>0</v>
      </c>
      <c r="G75" s="495"/>
      <c r="H75" s="496">
        <f t="shared" si="1"/>
        <v>0</v>
      </c>
      <c r="I75" s="602">
        <f t="shared" si="9"/>
        <v>0</v>
      </c>
      <c r="J75" s="496">
        <f t="shared" si="3"/>
        <v>0</v>
      </c>
      <c r="K75" s="495"/>
      <c r="L75" s="512">
        <f t="shared" si="4"/>
        <v>0</v>
      </c>
      <c r="M75" s="499"/>
      <c r="N75" s="500">
        <f t="shared" si="11"/>
        <v>0</v>
      </c>
      <c r="O75" s="501">
        <f t="shared" si="11"/>
        <v>0</v>
      </c>
      <c r="P75" s="504"/>
      <c r="Q75" s="509"/>
      <c r="R75" s="504"/>
      <c r="S75" s="505">
        <f>+Q75-N75</f>
        <v>0</v>
      </c>
      <c r="T75" s="506"/>
      <c r="U75" s="505">
        <f>+D75-O75</f>
        <v>0</v>
      </c>
    </row>
    <row r="76" spans="1:21" ht="21.75" customHeight="1">
      <c r="A76" s="537"/>
      <c r="B76" s="508" t="str">
        <f>+'budget4542.a'!B100</f>
        <v>0802</v>
      </c>
      <c r="C76" s="508" t="str">
        <f>+'budget4542.a'!C100</f>
        <v>Administration (WIC Temps)</v>
      </c>
      <c r="D76" s="494">
        <f>+'budget4542.a'!H100</f>
        <v>0</v>
      </c>
      <c r="E76" s="495"/>
      <c r="F76" s="496">
        <f t="shared" si="0"/>
        <v>0</v>
      </c>
      <c r="G76" s="495"/>
      <c r="H76" s="496">
        <f t="shared" si="1"/>
        <v>0</v>
      </c>
      <c r="I76" s="602">
        <f t="shared" si="9"/>
        <v>0</v>
      </c>
      <c r="J76" s="496">
        <f t="shared" si="3"/>
        <v>0</v>
      </c>
      <c r="K76" s="495"/>
      <c r="L76" s="512">
        <f t="shared" si="4"/>
        <v>0</v>
      </c>
      <c r="M76" s="499"/>
      <c r="N76" s="500">
        <f t="shared" si="11"/>
        <v>0</v>
      </c>
      <c r="O76" s="501">
        <f t="shared" si="11"/>
        <v>0</v>
      </c>
      <c r="P76" s="504"/>
      <c r="Q76" s="509"/>
      <c r="R76" s="504"/>
      <c r="S76" s="505">
        <f>+Q76-N76</f>
        <v>0</v>
      </c>
      <c r="T76" s="506"/>
      <c r="U76" s="505">
        <f>+D76-O76</f>
        <v>0</v>
      </c>
    </row>
    <row r="77" spans="1:21" ht="21" customHeight="1">
      <c r="A77" s="537"/>
      <c r="B77" s="508" t="str">
        <f>+'budget4542.a'!B101</f>
        <v>1198</v>
      </c>
      <c r="C77" s="508" t="str">
        <f>+'budget4542.a'!C101</f>
        <v>Other Equipment (below thresholds)</v>
      </c>
      <c r="D77" s="494">
        <f>+'budget4542.a'!H101</f>
        <v>0</v>
      </c>
      <c r="E77" s="495"/>
      <c r="F77" s="496">
        <f t="shared" si="0"/>
        <v>0</v>
      </c>
      <c r="G77" s="495"/>
      <c r="H77" s="496">
        <f t="shared" si="1"/>
        <v>0</v>
      </c>
      <c r="I77" s="602">
        <f t="shared" si="9"/>
        <v>0</v>
      </c>
      <c r="J77" s="496">
        <f t="shared" si="3"/>
        <v>0</v>
      </c>
      <c r="K77" s="495"/>
      <c r="L77" s="512">
        <f t="shared" si="4"/>
        <v>0</v>
      </c>
      <c r="M77" s="499"/>
      <c r="N77" s="500">
        <f t="shared" si="11"/>
        <v>0</v>
      </c>
      <c r="O77" s="501">
        <f t="shared" si="11"/>
        <v>0</v>
      </c>
      <c r="P77" s="504"/>
      <c r="Q77" s="509"/>
      <c r="R77" s="504"/>
      <c r="S77" s="505">
        <f>+Q77-N77</f>
        <v>0</v>
      </c>
      <c r="T77" s="506"/>
      <c r="U77" s="505">
        <f>+D77-O77</f>
        <v>0</v>
      </c>
    </row>
    <row r="78" spans="1:21" ht="21" customHeight="1">
      <c r="A78" s="537"/>
      <c r="B78" s="508" t="str">
        <f>+'budget4542.a'!B102</f>
        <v>0293</v>
      </c>
      <c r="C78" s="508" t="str">
        <f>+'budget4542.a'!C102</f>
        <v>County/Spec Pr - Health Ins,fringe</v>
      </c>
      <c r="D78" s="494">
        <f>+'budget4542.a'!H102</f>
        <v>0</v>
      </c>
      <c r="E78" s="495"/>
      <c r="F78" s="496">
        <f aca="true" t="shared" si="12" ref="F78:F86">+E78</f>
        <v>0</v>
      </c>
      <c r="G78" s="495"/>
      <c r="H78" s="496">
        <f aca="true" t="shared" si="13" ref="H78:H86">+G78</f>
        <v>0</v>
      </c>
      <c r="I78" s="602">
        <f aca="true" t="shared" si="14" ref="I78:I86">ROUND(($Q78*J$98),2)</f>
        <v>0</v>
      </c>
      <c r="J78" s="496">
        <f aca="true" t="shared" si="15" ref="J78:J86">+I78</f>
        <v>0</v>
      </c>
      <c r="K78" s="495"/>
      <c r="L78" s="512">
        <f aca="true" t="shared" si="16" ref="L78:L86">+K78</f>
        <v>0</v>
      </c>
      <c r="M78" s="499"/>
      <c r="N78" s="500">
        <f aca="true" t="shared" si="17" ref="N78:N86">K78+I78+G78+E78</f>
        <v>0</v>
      </c>
      <c r="O78" s="501">
        <f aca="true" t="shared" si="18" ref="O78:O86">L78+J78+H78+F78</f>
        <v>0</v>
      </c>
      <c r="P78" s="504"/>
      <c r="Q78" s="509"/>
      <c r="R78" s="504"/>
      <c r="S78" s="505">
        <f aca="true" t="shared" si="19" ref="S78:S86">+Q78-N78</f>
        <v>0</v>
      </c>
      <c r="T78" s="506"/>
      <c r="U78" s="505">
        <f aca="true" t="shared" si="20" ref="U78:U86">+D78-O78</f>
        <v>0</v>
      </c>
    </row>
    <row r="79" spans="1:21" ht="21" customHeight="1">
      <c r="A79" s="492"/>
      <c r="B79" s="508" t="str">
        <f>+'budget4542.a'!B103</f>
        <v>0185</v>
      </c>
      <c r="C79" s="508" t="str">
        <f>+'budget4542.a'!C103</f>
        <v>Leave payout</v>
      </c>
      <c r="D79" s="494">
        <f>+'budget4542.a'!H103</f>
        <v>0</v>
      </c>
      <c r="E79" s="495"/>
      <c r="F79" s="496">
        <f t="shared" si="12"/>
        <v>0</v>
      </c>
      <c r="G79" s="495"/>
      <c r="H79" s="496">
        <f t="shared" si="13"/>
        <v>0</v>
      </c>
      <c r="I79" s="602">
        <f t="shared" si="14"/>
        <v>0</v>
      </c>
      <c r="J79" s="496">
        <f t="shared" si="15"/>
        <v>0</v>
      </c>
      <c r="K79" s="495"/>
      <c r="L79" s="512">
        <f t="shared" si="16"/>
        <v>0</v>
      </c>
      <c r="M79" s="499"/>
      <c r="N79" s="500">
        <f t="shared" si="17"/>
        <v>0</v>
      </c>
      <c r="O79" s="501">
        <f t="shared" si="18"/>
        <v>0</v>
      </c>
      <c r="P79" s="504"/>
      <c r="Q79" s="509"/>
      <c r="R79" s="504"/>
      <c r="S79" s="505">
        <f t="shared" si="19"/>
        <v>0</v>
      </c>
      <c r="T79" s="506"/>
      <c r="U79" s="505">
        <f t="shared" si="20"/>
        <v>0</v>
      </c>
    </row>
    <row r="80" spans="1:21" ht="21" customHeight="1">
      <c r="A80" s="492"/>
      <c r="B80" s="508">
        <f>+'budget4542.a'!B104</f>
        <v>0</v>
      </c>
      <c r="C80" s="508">
        <f>+'budget4542.a'!C104</f>
        <v>0</v>
      </c>
      <c r="D80" s="494">
        <f>+'budget4542.a'!H104</f>
        <v>0</v>
      </c>
      <c r="E80" s="495"/>
      <c r="F80" s="496">
        <f t="shared" si="12"/>
        <v>0</v>
      </c>
      <c r="G80" s="495"/>
      <c r="H80" s="496">
        <f t="shared" si="13"/>
        <v>0</v>
      </c>
      <c r="I80" s="602">
        <f t="shared" si="14"/>
        <v>0</v>
      </c>
      <c r="J80" s="496">
        <f t="shared" si="15"/>
        <v>0</v>
      </c>
      <c r="K80" s="495"/>
      <c r="L80" s="512">
        <f t="shared" si="16"/>
        <v>0</v>
      </c>
      <c r="M80" s="499"/>
      <c r="N80" s="500">
        <f t="shared" si="17"/>
        <v>0</v>
      </c>
      <c r="O80" s="501">
        <f t="shared" si="18"/>
        <v>0</v>
      </c>
      <c r="P80" s="504"/>
      <c r="Q80" s="509"/>
      <c r="R80" s="504"/>
      <c r="S80" s="505">
        <f t="shared" si="19"/>
        <v>0</v>
      </c>
      <c r="T80" s="506"/>
      <c r="U80" s="505">
        <f t="shared" si="20"/>
        <v>0</v>
      </c>
    </row>
    <row r="81" spans="1:21" ht="21" customHeight="1">
      <c r="A81" s="492"/>
      <c r="B81" s="508">
        <f>+'budget4542.a'!B105</f>
        <v>0</v>
      </c>
      <c r="C81" s="508">
        <f>+'budget4542.a'!C105</f>
        <v>0</v>
      </c>
      <c r="D81" s="494">
        <f>+'budget4542.a'!H105</f>
        <v>0</v>
      </c>
      <c r="E81" s="495"/>
      <c r="F81" s="496">
        <f t="shared" si="12"/>
        <v>0</v>
      </c>
      <c r="G81" s="495"/>
      <c r="H81" s="496">
        <f t="shared" si="13"/>
        <v>0</v>
      </c>
      <c r="I81" s="602">
        <f t="shared" si="14"/>
        <v>0</v>
      </c>
      <c r="J81" s="496">
        <f t="shared" si="15"/>
        <v>0</v>
      </c>
      <c r="K81" s="495"/>
      <c r="L81" s="512">
        <f t="shared" si="16"/>
        <v>0</v>
      </c>
      <c r="M81" s="499"/>
      <c r="N81" s="500">
        <f t="shared" si="17"/>
        <v>0</v>
      </c>
      <c r="O81" s="501">
        <f t="shared" si="18"/>
        <v>0</v>
      </c>
      <c r="P81" s="504"/>
      <c r="Q81" s="509"/>
      <c r="R81" s="504"/>
      <c r="S81" s="505">
        <f t="shared" si="19"/>
        <v>0</v>
      </c>
      <c r="T81" s="506"/>
      <c r="U81" s="505">
        <f t="shared" si="20"/>
        <v>0</v>
      </c>
    </row>
    <row r="82" spans="1:21" ht="21" customHeight="1">
      <c r="A82" s="492"/>
      <c r="B82" s="508">
        <f>+'budget4542.a'!B106</f>
        <v>0</v>
      </c>
      <c r="C82" s="508">
        <f>+'budget4542.a'!C106</f>
        <v>0</v>
      </c>
      <c r="D82" s="494">
        <f>+'budget4542.a'!H106</f>
        <v>0</v>
      </c>
      <c r="E82" s="495"/>
      <c r="F82" s="496">
        <f t="shared" si="12"/>
        <v>0</v>
      </c>
      <c r="G82" s="495"/>
      <c r="H82" s="496">
        <f t="shared" si="13"/>
        <v>0</v>
      </c>
      <c r="I82" s="602">
        <f t="shared" si="14"/>
        <v>0</v>
      </c>
      <c r="J82" s="496">
        <f t="shared" si="15"/>
        <v>0</v>
      </c>
      <c r="K82" s="495"/>
      <c r="L82" s="512">
        <f t="shared" si="16"/>
        <v>0</v>
      </c>
      <c r="M82" s="499"/>
      <c r="N82" s="500">
        <f t="shared" si="17"/>
        <v>0</v>
      </c>
      <c r="O82" s="501">
        <f t="shared" si="18"/>
        <v>0</v>
      </c>
      <c r="P82" s="504"/>
      <c r="Q82" s="509"/>
      <c r="R82" s="504"/>
      <c r="S82" s="505">
        <f t="shared" si="19"/>
        <v>0</v>
      </c>
      <c r="T82" s="506"/>
      <c r="U82" s="505">
        <f t="shared" si="20"/>
        <v>0</v>
      </c>
    </row>
    <row r="83" spans="1:21" ht="21" customHeight="1">
      <c r="A83" s="492"/>
      <c r="B83" s="508">
        <f>+'budget4542.a'!B107</f>
        <v>0</v>
      </c>
      <c r="C83" s="508">
        <f>+'budget4542.a'!C107</f>
        <v>0</v>
      </c>
      <c r="D83" s="494">
        <f>+'budget4542.a'!H107</f>
        <v>0</v>
      </c>
      <c r="E83" s="495"/>
      <c r="F83" s="496">
        <f t="shared" si="12"/>
        <v>0</v>
      </c>
      <c r="G83" s="495"/>
      <c r="H83" s="496">
        <f t="shared" si="13"/>
        <v>0</v>
      </c>
      <c r="I83" s="602">
        <f t="shared" si="14"/>
        <v>0</v>
      </c>
      <c r="J83" s="496">
        <f t="shared" si="15"/>
        <v>0</v>
      </c>
      <c r="K83" s="495"/>
      <c r="L83" s="512">
        <f t="shared" si="16"/>
        <v>0</v>
      </c>
      <c r="M83" s="499"/>
      <c r="N83" s="500">
        <f t="shared" si="17"/>
        <v>0</v>
      </c>
      <c r="O83" s="501">
        <f t="shared" si="18"/>
        <v>0</v>
      </c>
      <c r="P83" s="504"/>
      <c r="Q83" s="509"/>
      <c r="R83" s="504"/>
      <c r="S83" s="505">
        <f t="shared" si="19"/>
        <v>0</v>
      </c>
      <c r="T83" s="506"/>
      <c r="U83" s="505">
        <f t="shared" si="20"/>
        <v>0</v>
      </c>
    </row>
    <row r="84" spans="1:21" ht="21" customHeight="1">
      <c r="A84" s="492"/>
      <c r="B84" s="508">
        <f>+'budget4542.a'!B108</f>
        <v>0</v>
      </c>
      <c r="C84" s="508">
        <f>+'budget4542.a'!C108</f>
        <v>0</v>
      </c>
      <c r="D84" s="494">
        <f>+'budget4542.a'!H108</f>
        <v>0</v>
      </c>
      <c r="E84" s="495"/>
      <c r="F84" s="496">
        <f t="shared" si="12"/>
        <v>0</v>
      </c>
      <c r="G84" s="495"/>
      <c r="H84" s="496">
        <f t="shared" si="13"/>
        <v>0</v>
      </c>
      <c r="I84" s="602">
        <f t="shared" si="14"/>
        <v>0</v>
      </c>
      <c r="J84" s="496">
        <f t="shared" si="15"/>
        <v>0</v>
      </c>
      <c r="K84" s="495"/>
      <c r="L84" s="512">
        <f t="shared" si="16"/>
        <v>0</v>
      </c>
      <c r="M84" s="499"/>
      <c r="N84" s="500">
        <f t="shared" si="17"/>
        <v>0</v>
      </c>
      <c r="O84" s="501">
        <f t="shared" si="18"/>
        <v>0</v>
      </c>
      <c r="P84" s="504"/>
      <c r="Q84" s="509"/>
      <c r="R84" s="504"/>
      <c r="S84" s="505">
        <f t="shared" si="19"/>
        <v>0</v>
      </c>
      <c r="T84" s="506"/>
      <c r="U84" s="505">
        <f t="shared" si="20"/>
        <v>0</v>
      </c>
    </row>
    <row r="85" spans="1:21" ht="21" customHeight="1">
      <c r="A85" s="492"/>
      <c r="B85" s="508">
        <f>+'budget4542.a'!B109</f>
        <v>0</v>
      </c>
      <c r="C85" s="508">
        <f>+'budget4542.a'!C109</f>
        <v>0</v>
      </c>
      <c r="D85" s="494">
        <f>+'budget4542.a'!H109</f>
        <v>0</v>
      </c>
      <c r="E85" s="495"/>
      <c r="F85" s="496">
        <f t="shared" si="12"/>
        <v>0</v>
      </c>
      <c r="G85" s="495"/>
      <c r="H85" s="496">
        <f t="shared" si="13"/>
        <v>0</v>
      </c>
      <c r="I85" s="602">
        <f t="shared" si="14"/>
        <v>0</v>
      </c>
      <c r="J85" s="496">
        <f t="shared" si="15"/>
        <v>0</v>
      </c>
      <c r="K85" s="495"/>
      <c r="L85" s="512">
        <f t="shared" si="16"/>
        <v>0</v>
      </c>
      <c r="M85" s="499"/>
      <c r="N85" s="500">
        <f t="shared" si="17"/>
        <v>0</v>
      </c>
      <c r="O85" s="501">
        <f t="shared" si="18"/>
        <v>0</v>
      </c>
      <c r="P85" s="504"/>
      <c r="Q85" s="509"/>
      <c r="R85" s="504"/>
      <c r="S85" s="505">
        <f t="shared" si="19"/>
        <v>0</v>
      </c>
      <c r="T85" s="506"/>
      <c r="U85" s="505">
        <f t="shared" si="20"/>
        <v>0</v>
      </c>
    </row>
    <row r="86" spans="1:21" ht="21" customHeight="1">
      <c r="A86" s="492"/>
      <c r="B86" s="508">
        <f>+'budget4542.a'!B110</f>
        <v>0</v>
      </c>
      <c r="C86" s="508">
        <f>+'budget4542.a'!C110</f>
        <v>0</v>
      </c>
      <c r="D86" s="494">
        <f>+'budget4542.a'!H110</f>
        <v>0</v>
      </c>
      <c r="E86" s="495"/>
      <c r="F86" s="496">
        <f t="shared" si="12"/>
        <v>0</v>
      </c>
      <c r="G86" s="495"/>
      <c r="H86" s="496">
        <f t="shared" si="13"/>
        <v>0</v>
      </c>
      <c r="I86" s="602">
        <f t="shared" si="14"/>
        <v>0</v>
      </c>
      <c r="J86" s="496">
        <f t="shared" si="15"/>
        <v>0</v>
      </c>
      <c r="K86" s="495"/>
      <c r="L86" s="512">
        <f t="shared" si="16"/>
        <v>0</v>
      </c>
      <c r="M86" s="499"/>
      <c r="N86" s="500">
        <f t="shared" si="17"/>
        <v>0</v>
      </c>
      <c r="O86" s="501">
        <f t="shared" si="18"/>
        <v>0</v>
      </c>
      <c r="P86" s="504"/>
      <c r="Q86" s="509"/>
      <c r="R86" s="504"/>
      <c r="S86" s="505">
        <f t="shared" si="19"/>
        <v>0</v>
      </c>
      <c r="T86" s="506"/>
      <c r="U86" s="505">
        <f t="shared" si="20"/>
        <v>0</v>
      </c>
    </row>
    <row r="87" spans="1:21" ht="21" customHeight="1">
      <c r="A87" s="492"/>
      <c r="B87" s="508">
        <f>+'budget4542.a'!B111</f>
        <v>0</v>
      </c>
      <c r="C87" s="508">
        <f>+'budget4542.a'!C111</f>
        <v>0</v>
      </c>
      <c r="D87" s="494">
        <f>+'budget4542.a'!H111</f>
        <v>0</v>
      </c>
      <c r="E87" s="495"/>
      <c r="F87" s="496">
        <f>+E87</f>
        <v>0</v>
      </c>
      <c r="G87" s="495"/>
      <c r="H87" s="496">
        <f>+G87</f>
        <v>0</v>
      </c>
      <c r="I87" s="602">
        <f>ROUND(($Q87*J$98),2)</f>
        <v>0</v>
      </c>
      <c r="J87" s="496">
        <f>+I87</f>
        <v>0</v>
      </c>
      <c r="K87" s="495"/>
      <c r="L87" s="512">
        <f>+K87</f>
        <v>0</v>
      </c>
      <c r="M87" s="499"/>
      <c r="N87" s="500">
        <f>K87+I87+G87+E87</f>
        <v>0</v>
      </c>
      <c r="O87" s="501">
        <f>L87+J87+H87+F87</f>
        <v>0</v>
      </c>
      <c r="P87" s="504"/>
      <c r="Q87" s="509"/>
      <c r="R87" s="504"/>
      <c r="S87" s="505">
        <f>+Q87-N87</f>
        <v>0</v>
      </c>
      <c r="T87" s="506"/>
      <c r="U87" s="505">
        <f>+D87-O87</f>
        <v>0</v>
      </c>
    </row>
    <row r="88" spans="1:21" ht="19.5" customHeight="1" thickBot="1">
      <c r="A88" s="492"/>
      <c r="B88" s="555"/>
      <c r="C88" s="555"/>
      <c r="D88" s="558"/>
      <c r="E88" s="558"/>
      <c r="F88" s="558"/>
      <c r="G88" s="558"/>
      <c r="H88" s="558"/>
      <c r="I88" s="558"/>
      <c r="J88" s="558"/>
      <c r="K88" s="558"/>
      <c r="L88" s="558"/>
      <c r="M88" s="557"/>
      <c r="N88" s="557"/>
      <c r="O88" s="557"/>
      <c r="P88" s="504"/>
      <c r="Q88" s="504"/>
      <c r="R88" s="504"/>
      <c r="S88" s="562"/>
      <c r="T88" s="563"/>
      <c r="U88" s="562"/>
    </row>
    <row r="89" spans="1:21" ht="21.75" customHeight="1" thickTop="1">
      <c r="A89" s="537"/>
      <c r="B89" s="555"/>
      <c r="C89" s="493" t="s">
        <v>478</v>
      </c>
      <c r="D89" s="564">
        <f aca="true" t="shared" si="21" ref="D89:L89">SUM(D14:D88)</f>
        <v>0</v>
      </c>
      <c r="E89" s="608">
        <f t="shared" si="21"/>
        <v>0</v>
      </c>
      <c r="F89" s="609">
        <f t="shared" si="21"/>
        <v>0</v>
      </c>
      <c r="G89" s="608">
        <f t="shared" si="21"/>
        <v>0</v>
      </c>
      <c r="H89" s="609">
        <f t="shared" si="21"/>
        <v>0</v>
      </c>
      <c r="I89" s="610">
        <f t="shared" si="21"/>
        <v>0</v>
      </c>
      <c r="J89" s="611">
        <f t="shared" si="21"/>
        <v>0</v>
      </c>
      <c r="K89" s="610">
        <f t="shared" si="21"/>
        <v>0</v>
      </c>
      <c r="L89" s="516">
        <f t="shared" si="21"/>
        <v>0</v>
      </c>
      <c r="M89" s="499"/>
      <c r="N89" s="515">
        <f>SUM(N14:N88)</f>
        <v>0</v>
      </c>
      <c r="O89" s="516">
        <f>SUM(O14:O88)</f>
        <v>0</v>
      </c>
      <c r="P89" s="504"/>
      <c r="Q89" s="612">
        <f>SUM(Q14:Q88)</f>
        <v>0</v>
      </c>
      <c r="R89" s="502"/>
      <c r="S89" s="565">
        <f>SUM(S14:S88)</f>
        <v>0</v>
      </c>
      <c r="T89" s="506"/>
      <c r="U89" s="565">
        <f>SUM(U14:U88)</f>
        <v>0</v>
      </c>
    </row>
    <row r="90" spans="1:21" ht="21.75" customHeight="1">
      <c r="A90" s="537"/>
      <c r="B90" s="555"/>
      <c r="C90" s="566" t="s">
        <v>572</v>
      </c>
      <c r="D90" s="567">
        <f>+'budget4542.a'!H76</f>
        <v>0</v>
      </c>
      <c r="E90" s="495"/>
      <c r="F90" s="496">
        <f>+E90</f>
        <v>0</v>
      </c>
      <c r="G90" s="495"/>
      <c r="H90" s="496">
        <f>+G90</f>
        <v>0</v>
      </c>
      <c r="I90" s="495">
        <f>ROUND(($Q90*J$98),2)</f>
        <v>0</v>
      </c>
      <c r="J90" s="496">
        <f>+I90</f>
        <v>0</v>
      </c>
      <c r="K90" s="495"/>
      <c r="L90" s="512">
        <f>+K90</f>
        <v>0</v>
      </c>
      <c r="M90" s="499"/>
      <c r="N90" s="500">
        <f>K90+I90+G90+E90</f>
        <v>0</v>
      </c>
      <c r="O90" s="501">
        <f>L90+J90+H90+F90</f>
        <v>0</v>
      </c>
      <c r="P90" s="504"/>
      <c r="Q90" s="613">
        <f>+Q100</f>
        <v>0</v>
      </c>
      <c r="R90" s="568"/>
      <c r="S90" s="569">
        <f>+Q90-N90</f>
        <v>0</v>
      </c>
      <c r="T90" s="506"/>
      <c r="U90" s="570">
        <f>+D90-O90</f>
        <v>0</v>
      </c>
    </row>
    <row r="91" spans="1:21" ht="21.75" customHeight="1" thickBot="1">
      <c r="A91" s="537"/>
      <c r="B91" s="555"/>
      <c r="C91" s="571" t="s">
        <v>479</v>
      </c>
      <c r="D91" s="572">
        <f>SUM(D89:D90)</f>
        <v>0</v>
      </c>
      <c r="E91" s="522">
        <f>SUM(E89:E90)+ROUND(0,7)</f>
        <v>0</v>
      </c>
      <c r="F91" s="520">
        <f aca="true" t="shared" si="22" ref="F91:L91">SUM(F89:F90)+ROUND(0,7)</f>
        <v>0</v>
      </c>
      <c r="G91" s="519">
        <f t="shared" si="22"/>
        <v>0</v>
      </c>
      <c r="H91" s="520">
        <f t="shared" si="22"/>
        <v>0</v>
      </c>
      <c r="I91" s="519">
        <f t="shared" si="22"/>
        <v>0</v>
      </c>
      <c r="J91" s="521">
        <f t="shared" si="22"/>
        <v>0</v>
      </c>
      <c r="K91" s="522">
        <f t="shared" si="22"/>
        <v>0</v>
      </c>
      <c r="L91" s="523">
        <f t="shared" si="22"/>
        <v>0</v>
      </c>
      <c r="M91" s="499"/>
      <c r="N91" s="522">
        <f>SUM(N89:N90)</f>
        <v>0</v>
      </c>
      <c r="O91" s="524">
        <f>SUM(O89:O90)</f>
        <v>0</v>
      </c>
      <c r="P91" s="504"/>
      <c r="Q91" s="614">
        <f>+Q90+Q89</f>
        <v>0</v>
      </c>
      <c r="R91" s="573"/>
      <c r="S91" s="574">
        <f>+S90+S89</f>
        <v>0</v>
      </c>
      <c r="T91" s="506"/>
      <c r="U91" s="574">
        <f>+U90+U89</f>
        <v>0</v>
      </c>
    </row>
    <row r="92" spans="1:21" ht="18" customHeight="1" thickTop="1">
      <c r="A92" s="537"/>
      <c r="B92" s="492"/>
      <c r="C92" s="575"/>
      <c r="D92" s="492" t="s">
        <v>0</v>
      </c>
      <c r="E92" s="499"/>
      <c r="F92" s="499"/>
      <c r="G92" s="499"/>
      <c r="H92" s="499"/>
      <c r="I92" s="499"/>
      <c r="J92" s="499"/>
      <c r="K92" s="499"/>
      <c r="L92" s="499"/>
      <c r="M92" s="499"/>
      <c r="N92" s="499"/>
      <c r="O92" s="499"/>
      <c r="P92" s="504"/>
      <c r="Q92" s="504"/>
      <c r="R92" s="576"/>
      <c r="S92" s="1080" t="s">
        <v>606</v>
      </c>
      <c r="T92" s="504"/>
      <c r="U92" s="577"/>
    </row>
    <row r="93" spans="1:21" ht="19.5" customHeight="1" thickBot="1">
      <c r="A93" s="537"/>
      <c r="B93" s="537"/>
      <c r="C93" s="579" t="s">
        <v>480</v>
      </c>
      <c r="D93" s="579"/>
      <c r="E93" s="579"/>
      <c r="F93" s="579"/>
      <c r="G93" s="579"/>
      <c r="H93" s="579"/>
      <c r="I93" s="579"/>
      <c r="J93" s="579"/>
      <c r="K93" s="579"/>
      <c r="L93" s="579"/>
      <c r="M93" s="615"/>
      <c r="N93" s="615"/>
      <c r="O93" s="615"/>
      <c r="P93" s="537"/>
      <c r="Q93" s="581"/>
      <c r="R93" s="581"/>
      <c r="S93" s="1081"/>
      <c r="T93" s="581"/>
      <c r="U93" s="528"/>
    </row>
    <row r="94" spans="1:21" ht="19.5" customHeight="1">
      <c r="A94" s="537"/>
      <c r="B94" s="537"/>
      <c r="C94" s="537"/>
      <c r="D94" s="537"/>
      <c r="E94" s="537"/>
      <c r="F94" s="537"/>
      <c r="G94" s="537"/>
      <c r="H94" s="537"/>
      <c r="I94" s="537"/>
      <c r="J94" s="537"/>
      <c r="K94" s="537"/>
      <c r="L94" s="537"/>
      <c r="M94" s="537"/>
      <c r="N94" s="537"/>
      <c r="O94" s="537"/>
      <c r="P94" s="537"/>
      <c r="Q94" s="581"/>
      <c r="R94" s="581"/>
      <c r="S94" s="1081"/>
      <c r="T94" s="581"/>
      <c r="U94" s="528"/>
    </row>
    <row r="95" spans="1:21" ht="20.25" customHeight="1">
      <c r="A95" s="537"/>
      <c r="B95" s="534" t="s">
        <v>481</v>
      </c>
      <c r="C95" s="616"/>
      <c r="D95" s="534"/>
      <c r="E95" s="534"/>
      <c r="F95" s="585" t="e">
        <f>F91/$O91</f>
        <v>#DIV/0!</v>
      </c>
      <c r="G95" s="534"/>
      <c r="H95" s="585" t="e">
        <f>H91/$O91</f>
        <v>#DIV/0!</v>
      </c>
      <c r="I95" s="534"/>
      <c r="J95" s="585" t="e">
        <f>J91/$O91</f>
        <v>#DIV/0!</v>
      </c>
      <c r="K95" s="534"/>
      <c r="L95" s="585" t="e">
        <f>L91/$O91</f>
        <v>#DIV/0!</v>
      </c>
      <c r="M95" s="534"/>
      <c r="N95" s="534"/>
      <c r="O95" s="617" t="e">
        <f>SUM(D95:L95)</f>
        <v>#DIV/0!</v>
      </c>
      <c r="P95" s="537"/>
      <c r="Q95" s="581"/>
      <c r="R95" s="581"/>
      <c r="S95" s="1081"/>
      <c r="T95" s="581"/>
      <c r="U95" s="528"/>
    </row>
    <row r="96" spans="1:21" ht="18" customHeight="1">
      <c r="A96" s="537"/>
      <c r="B96" s="538"/>
      <c r="C96" s="538"/>
      <c r="D96" s="537"/>
      <c r="E96" s="537"/>
      <c r="F96" s="537"/>
      <c r="G96" s="537"/>
      <c r="H96" s="537"/>
      <c r="I96" s="537"/>
      <c r="J96" s="537"/>
      <c r="K96" s="537"/>
      <c r="L96" s="537"/>
      <c r="M96" s="537"/>
      <c r="N96" s="537"/>
      <c r="O96" s="537"/>
      <c r="P96" s="537"/>
      <c r="Q96" s="581"/>
      <c r="R96" s="581"/>
      <c r="S96" s="1081"/>
      <c r="T96" s="581"/>
      <c r="U96" s="528"/>
    </row>
    <row r="97" spans="1:21" ht="18" customHeight="1">
      <c r="A97" s="537"/>
      <c r="B97" s="587" t="s">
        <v>0</v>
      </c>
      <c r="C97" s="538"/>
      <c r="D97" s="537"/>
      <c r="E97" s="537"/>
      <c r="F97" s="537"/>
      <c r="G97" s="537"/>
      <c r="H97" s="537"/>
      <c r="I97" s="537"/>
      <c r="J97" s="537"/>
      <c r="K97" s="537"/>
      <c r="L97" s="537"/>
      <c r="M97" s="537"/>
      <c r="N97" s="537"/>
      <c r="O97" s="537"/>
      <c r="P97" s="537"/>
      <c r="Q97" s="581"/>
      <c r="R97" s="581"/>
      <c r="S97" s="588"/>
      <c r="T97" s="581"/>
      <c r="U97" s="528"/>
    </row>
    <row r="98" spans="1:21" s="619" customFormat="1" ht="39.75" customHeight="1" thickBot="1">
      <c r="A98" s="492"/>
      <c r="B98" s="1069" t="s">
        <v>482</v>
      </c>
      <c r="C98" s="1070"/>
      <c r="D98" s="1070"/>
      <c r="E98" s="589"/>
      <c r="F98" s="590"/>
      <c r="G98" s="589"/>
      <c r="H98" s="590"/>
      <c r="I98" s="591"/>
      <c r="J98" s="590">
        <v>1</v>
      </c>
      <c r="K98" s="591"/>
      <c r="L98" s="590"/>
      <c r="M98" s="492"/>
      <c r="N98" s="589"/>
      <c r="O98" s="592">
        <f>SUM(D98:L98)</f>
        <v>1</v>
      </c>
      <c r="P98" s="492"/>
      <c r="Q98" s="1071" t="s">
        <v>483</v>
      </c>
      <c r="R98" s="1071"/>
      <c r="S98" s="1071"/>
      <c r="T98" s="1072"/>
      <c r="U98" s="618"/>
    </row>
    <row r="99" spans="1:21" ht="21.75" customHeight="1" thickTop="1">
      <c r="A99" s="537"/>
      <c r="B99" s="537"/>
      <c r="C99" s="537"/>
      <c r="D99" s="537"/>
      <c r="E99" s="537"/>
      <c r="F99" s="537"/>
      <c r="G99" s="537"/>
      <c r="H99" s="537"/>
      <c r="I99" s="537"/>
      <c r="J99" s="537"/>
      <c r="K99" s="537"/>
      <c r="L99" s="537"/>
      <c r="M99" s="537"/>
      <c r="N99" s="537"/>
      <c r="O99" s="537"/>
      <c r="P99" s="537"/>
      <c r="Q99" s="593">
        <f>+Q14+Q22+Q23+Q24+Q26</f>
        <v>0</v>
      </c>
      <c r="R99" s="620"/>
      <c r="S99" s="1073" t="s">
        <v>484</v>
      </c>
      <c r="T99" s="1074"/>
      <c r="U99" s="595"/>
    </row>
    <row r="100" spans="1:21" ht="21.75" customHeight="1" thickBot="1">
      <c r="A100" s="537"/>
      <c r="B100" s="527" t="s">
        <v>563</v>
      </c>
      <c r="C100" s="537"/>
      <c r="D100" s="537"/>
      <c r="E100" s="537"/>
      <c r="F100" s="596"/>
      <c r="G100" s="537"/>
      <c r="H100" s="596"/>
      <c r="I100" s="537"/>
      <c r="J100" s="596"/>
      <c r="K100" s="537"/>
      <c r="L100" s="596"/>
      <c r="M100" s="537"/>
      <c r="N100" s="537"/>
      <c r="O100" s="597"/>
      <c r="P100" s="537"/>
      <c r="Q100" s="598">
        <f>ROUND((Q99*0.15),2)</f>
        <v>0</v>
      </c>
      <c r="R100" s="621"/>
      <c r="S100" s="1075" t="s">
        <v>485</v>
      </c>
      <c r="T100" s="1076"/>
      <c r="U100" s="595"/>
    </row>
    <row r="101" spans="1:21" ht="18" thickTop="1">
      <c r="A101" s="537"/>
      <c r="B101" s="600"/>
      <c r="C101" s="537"/>
      <c r="D101" s="537"/>
      <c r="E101" s="537"/>
      <c r="F101" s="537"/>
      <c r="G101" s="537"/>
      <c r="H101" s="537"/>
      <c r="I101" s="537"/>
      <c r="J101" s="537"/>
      <c r="K101" s="537"/>
      <c r="L101" s="537"/>
      <c r="M101" s="537"/>
      <c r="N101" s="537"/>
      <c r="O101" s="537"/>
      <c r="P101" s="537"/>
      <c r="Q101" s="581"/>
      <c r="R101" s="581"/>
      <c r="S101" s="538"/>
      <c r="T101" s="581"/>
      <c r="U101" s="528"/>
    </row>
    <row r="102" spans="1:21" ht="18">
      <c r="A102" s="537"/>
      <c r="B102" s="537"/>
      <c r="C102" s="537"/>
      <c r="D102" s="537"/>
      <c r="E102" s="537"/>
      <c r="F102" s="537"/>
      <c r="G102" s="537"/>
      <c r="H102" s="537"/>
      <c r="I102" s="537"/>
      <c r="J102" s="537"/>
      <c r="K102" s="537"/>
      <c r="L102" s="537"/>
      <c r="M102" s="537"/>
      <c r="N102" s="537"/>
      <c r="O102" s="537"/>
      <c r="P102" s="537"/>
      <c r="Q102" s="581"/>
      <c r="R102" s="581"/>
      <c r="S102" s="538"/>
      <c r="T102" s="581"/>
      <c r="U102" s="528"/>
    </row>
    <row r="103" spans="1:21" ht="18">
      <c r="A103" s="537"/>
      <c r="C103" s="537"/>
      <c r="D103" s="537"/>
      <c r="E103" s="537"/>
      <c r="F103" s="537"/>
      <c r="G103" s="537"/>
      <c r="H103" s="537"/>
      <c r="I103" s="537"/>
      <c r="J103" s="537"/>
      <c r="K103" s="537"/>
      <c r="L103" s="537"/>
      <c r="M103" s="537"/>
      <c r="N103" s="537"/>
      <c r="O103" s="537"/>
      <c r="P103" s="537"/>
      <c r="Q103" s="581"/>
      <c r="R103" s="581"/>
      <c r="S103" s="538"/>
      <c r="T103" s="581"/>
      <c r="U103" s="528"/>
    </row>
    <row r="104" spans="1:21" ht="18">
      <c r="A104" s="537"/>
      <c r="B104" s="537"/>
      <c r="C104" s="537"/>
      <c r="D104" s="537"/>
      <c r="E104" s="537"/>
      <c r="F104" s="537"/>
      <c r="G104" s="537"/>
      <c r="H104" s="537"/>
      <c r="I104" s="537"/>
      <c r="J104" s="537"/>
      <c r="K104" s="537"/>
      <c r="L104" s="537"/>
      <c r="M104" s="537"/>
      <c r="N104" s="537"/>
      <c r="O104" s="537"/>
      <c r="P104" s="537"/>
      <c r="Q104" s="581"/>
      <c r="R104" s="581"/>
      <c r="S104" s="538"/>
      <c r="T104" s="581"/>
      <c r="U104" s="528"/>
    </row>
    <row r="105" spans="1:21" ht="18">
      <c r="A105" s="537"/>
      <c r="B105" s="537"/>
      <c r="C105" s="537"/>
      <c r="D105" s="537"/>
      <c r="E105" s="537"/>
      <c r="F105" s="537"/>
      <c r="G105" s="537"/>
      <c r="H105" s="537"/>
      <c r="I105" s="537"/>
      <c r="J105" s="537"/>
      <c r="K105" s="537"/>
      <c r="L105" s="537"/>
      <c r="M105" s="537"/>
      <c r="N105" s="537"/>
      <c r="O105" s="537"/>
      <c r="P105" s="537"/>
      <c r="Q105" s="581"/>
      <c r="R105" s="581"/>
      <c r="S105" s="538"/>
      <c r="T105" s="581"/>
      <c r="U105" s="528"/>
    </row>
    <row r="106" spans="1:21" ht="18">
      <c r="A106" s="537"/>
      <c r="B106" s="537"/>
      <c r="C106" s="537"/>
      <c r="D106" s="537"/>
      <c r="E106" s="537"/>
      <c r="F106" s="537"/>
      <c r="G106" s="537"/>
      <c r="H106" s="537"/>
      <c r="I106" s="537"/>
      <c r="J106" s="537"/>
      <c r="K106" s="537"/>
      <c r="L106" s="537"/>
      <c r="M106" s="537"/>
      <c r="N106" s="537"/>
      <c r="O106" s="537"/>
      <c r="P106" s="537"/>
      <c r="Q106" s="581"/>
      <c r="R106" s="581"/>
      <c r="S106" s="538"/>
      <c r="T106" s="581"/>
      <c r="U106" s="528"/>
    </row>
    <row r="107" spans="1:21" ht="18">
      <c r="A107" s="537"/>
      <c r="B107" s="537"/>
      <c r="C107" s="537"/>
      <c r="D107" s="537"/>
      <c r="E107" s="537"/>
      <c r="F107" s="537"/>
      <c r="G107" s="537"/>
      <c r="H107" s="537"/>
      <c r="I107" s="537"/>
      <c r="J107" s="537"/>
      <c r="K107" s="537"/>
      <c r="L107" s="537"/>
      <c r="M107" s="537"/>
      <c r="N107" s="537"/>
      <c r="O107" s="537"/>
      <c r="P107" s="537"/>
      <c r="Q107" s="581"/>
      <c r="R107" s="581"/>
      <c r="S107" s="538"/>
      <c r="T107" s="581"/>
      <c r="U107" s="528"/>
    </row>
    <row r="108" spans="1:21" ht="18">
      <c r="A108" s="537"/>
      <c r="B108" s="537"/>
      <c r="C108" s="537"/>
      <c r="D108" s="537"/>
      <c r="E108" s="537"/>
      <c r="F108" s="537"/>
      <c r="G108" s="537"/>
      <c r="H108" s="537"/>
      <c r="I108" s="537"/>
      <c r="J108" s="537"/>
      <c r="K108" s="537"/>
      <c r="L108" s="537"/>
      <c r="M108" s="537"/>
      <c r="N108" s="537"/>
      <c r="O108" s="537"/>
      <c r="P108" s="537"/>
      <c r="Q108" s="581"/>
      <c r="R108" s="581"/>
      <c r="S108" s="538"/>
      <c r="T108" s="581"/>
      <c r="U108" s="528"/>
    </row>
    <row r="109" spans="1:21" ht="18">
      <c r="A109" s="537"/>
      <c r="B109" s="537"/>
      <c r="C109" s="537"/>
      <c r="D109" s="537"/>
      <c r="E109" s="537"/>
      <c r="F109" s="537"/>
      <c r="G109" s="537"/>
      <c r="H109" s="537"/>
      <c r="I109" s="537"/>
      <c r="J109" s="537"/>
      <c r="K109" s="537"/>
      <c r="L109" s="537"/>
      <c r="M109" s="537"/>
      <c r="N109" s="537"/>
      <c r="O109" s="537"/>
      <c r="P109" s="537"/>
      <c r="Q109" s="581"/>
      <c r="R109" s="581"/>
      <c r="S109" s="538"/>
      <c r="T109" s="581"/>
      <c r="U109" s="528"/>
    </row>
    <row r="110" spans="1:21" ht="18">
      <c r="A110" s="537"/>
      <c r="B110" s="537"/>
      <c r="C110" s="537"/>
      <c r="D110" s="537"/>
      <c r="E110" s="537"/>
      <c r="F110" s="537"/>
      <c r="G110" s="537"/>
      <c r="H110" s="537"/>
      <c r="I110" s="537"/>
      <c r="J110" s="537"/>
      <c r="K110" s="537"/>
      <c r="L110" s="537"/>
      <c r="M110" s="537"/>
      <c r="N110" s="537"/>
      <c r="O110" s="537"/>
      <c r="P110" s="537"/>
      <c r="Q110" s="581"/>
      <c r="R110" s="581"/>
      <c r="S110" s="538"/>
      <c r="T110" s="581"/>
      <c r="U110" s="528"/>
    </row>
    <row r="111" spans="1:21" ht="18">
      <c r="A111" s="537"/>
      <c r="B111" s="537"/>
      <c r="C111" s="537"/>
      <c r="D111" s="537"/>
      <c r="E111" s="537"/>
      <c r="F111" s="537"/>
      <c r="G111" s="537"/>
      <c r="H111" s="537"/>
      <c r="I111" s="537"/>
      <c r="J111" s="537"/>
      <c r="K111" s="537"/>
      <c r="L111" s="537"/>
      <c r="M111" s="537"/>
      <c r="N111" s="537"/>
      <c r="O111" s="537"/>
      <c r="P111" s="537"/>
      <c r="Q111" s="581"/>
      <c r="R111" s="581"/>
      <c r="S111" s="538"/>
      <c r="T111" s="581"/>
      <c r="U111" s="528"/>
    </row>
    <row r="112" spans="1:21" ht="18">
      <c r="A112" s="537"/>
      <c r="B112" s="537"/>
      <c r="C112" s="537"/>
      <c r="D112" s="537"/>
      <c r="E112" s="537"/>
      <c r="F112" s="537"/>
      <c r="G112" s="537"/>
      <c r="H112" s="537"/>
      <c r="I112" s="537"/>
      <c r="J112" s="537"/>
      <c r="K112" s="537"/>
      <c r="L112" s="537"/>
      <c r="M112" s="537"/>
      <c r="N112" s="537"/>
      <c r="O112" s="537"/>
      <c r="P112" s="537"/>
      <c r="Q112" s="581"/>
      <c r="R112" s="581"/>
      <c r="S112" s="538"/>
      <c r="T112" s="581"/>
      <c r="U112" s="528"/>
    </row>
    <row r="113" spans="1:21" ht="18">
      <c r="A113" s="537"/>
      <c r="B113" s="537"/>
      <c r="C113" s="537"/>
      <c r="D113" s="537"/>
      <c r="E113" s="537"/>
      <c r="F113" s="537"/>
      <c r="G113" s="537"/>
      <c r="H113" s="537"/>
      <c r="I113" s="537"/>
      <c r="J113" s="537"/>
      <c r="K113" s="537"/>
      <c r="L113" s="537"/>
      <c r="M113" s="537"/>
      <c r="N113" s="537"/>
      <c r="O113" s="537"/>
      <c r="P113" s="537"/>
      <c r="Q113" s="581"/>
      <c r="R113" s="581"/>
      <c r="S113" s="538"/>
      <c r="T113" s="581"/>
      <c r="U113" s="528"/>
    </row>
    <row r="114" spans="1:21" ht="18">
      <c r="A114" s="537"/>
      <c r="B114" s="537"/>
      <c r="C114" s="537"/>
      <c r="D114" s="537"/>
      <c r="E114" s="537"/>
      <c r="F114" s="537"/>
      <c r="G114" s="537"/>
      <c r="H114" s="537"/>
      <c r="I114" s="537"/>
      <c r="J114" s="537"/>
      <c r="K114" s="537"/>
      <c r="L114" s="537"/>
      <c r="M114" s="537"/>
      <c r="N114" s="537"/>
      <c r="O114" s="537"/>
      <c r="P114" s="537"/>
      <c r="Q114" s="581"/>
      <c r="R114" s="581"/>
      <c r="S114" s="538"/>
      <c r="T114" s="581"/>
      <c r="U114" s="528"/>
    </row>
    <row r="115" spans="1:21" ht="18">
      <c r="A115" s="537"/>
      <c r="B115" s="537"/>
      <c r="C115" s="537"/>
      <c r="D115" s="537"/>
      <c r="E115" s="537"/>
      <c r="F115" s="537"/>
      <c r="G115" s="537"/>
      <c r="H115" s="537"/>
      <c r="I115" s="537"/>
      <c r="J115" s="537"/>
      <c r="K115" s="537"/>
      <c r="L115" s="537"/>
      <c r="M115" s="537"/>
      <c r="N115" s="537"/>
      <c r="O115" s="537"/>
      <c r="P115" s="537"/>
      <c r="Q115" s="581"/>
      <c r="R115" s="581"/>
      <c r="S115" s="538"/>
      <c r="T115" s="581"/>
      <c r="U115" s="528"/>
    </row>
    <row r="116" spans="1:21" ht="18">
      <c r="A116" s="537"/>
      <c r="B116" s="537"/>
      <c r="C116" s="537"/>
      <c r="D116" s="537"/>
      <c r="E116" s="537"/>
      <c r="F116" s="537"/>
      <c r="G116" s="537"/>
      <c r="H116" s="537"/>
      <c r="I116" s="537"/>
      <c r="J116" s="537"/>
      <c r="K116" s="537"/>
      <c r="L116" s="537"/>
      <c r="M116" s="537"/>
      <c r="N116" s="537"/>
      <c r="O116" s="537"/>
      <c r="P116" s="537"/>
      <c r="Q116" s="581"/>
      <c r="R116" s="581"/>
      <c r="S116" s="538"/>
      <c r="T116" s="581"/>
      <c r="U116" s="528"/>
    </row>
    <row r="117" spans="1:21" ht="18">
      <c r="A117" s="537"/>
      <c r="B117" s="537"/>
      <c r="C117" s="537"/>
      <c r="D117" s="537"/>
      <c r="E117" s="537"/>
      <c r="F117" s="537"/>
      <c r="G117" s="537"/>
      <c r="H117" s="537"/>
      <c r="I117" s="537"/>
      <c r="J117" s="537"/>
      <c r="K117" s="537"/>
      <c r="L117" s="537"/>
      <c r="M117" s="537"/>
      <c r="N117" s="537"/>
      <c r="O117" s="537"/>
      <c r="P117" s="537"/>
      <c r="Q117" s="581"/>
      <c r="R117" s="581"/>
      <c r="S117" s="538"/>
      <c r="T117" s="581"/>
      <c r="U117" s="528"/>
    </row>
    <row r="118" spans="1:21" ht="18">
      <c r="A118" s="537"/>
      <c r="B118" s="537"/>
      <c r="C118" s="537"/>
      <c r="D118" s="537"/>
      <c r="E118" s="537"/>
      <c r="F118" s="537"/>
      <c r="G118" s="537"/>
      <c r="H118" s="537"/>
      <c r="I118" s="537"/>
      <c r="J118" s="537"/>
      <c r="K118" s="537"/>
      <c r="L118" s="537"/>
      <c r="M118" s="537"/>
      <c r="N118" s="537"/>
      <c r="O118" s="537"/>
      <c r="P118" s="537"/>
      <c r="Q118" s="581"/>
      <c r="R118" s="581"/>
      <c r="S118" s="538"/>
      <c r="T118" s="581"/>
      <c r="U118" s="528"/>
    </row>
    <row r="119" spans="1:21" ht="18">
      <c r="A119" s="537"/>
      <c r="B119" s="537"/>
      <c r="C119" s="537"/>
      <c r="D119" s="537"/>
      <c r="E119" s="537"/>
      <c r="F119" s="537"/>
      <c r="G119" s="537"/>
      <c r="H119" s="537"/>
      <c r="I119" s="537"/>
      <c r="J119" s="537"/>
      <c r="K119" s="537"/>
      <c r="L119" s="537"/>
      <c r="M119" s="537"/>
      <c r="N119" s="537"/>
      <c r="O119" s="537"/>
      <c r="P119" s="537"/>
      <c r="Q119" s="581"/>
      <c r="R119" s="581"/>
      <c r="S119" s="538"/>
      <c r="T119" s="581"/>
      <c r="U119" s="528"/>
    </row>
    <row r="120" spans="1:21" ht="18">
      <c r="A120" s="537"/>
      <c r="B120" s="537"/>
      <c r="C120" s="537"/>
      <c r="D120" s="537"/>
      <c r="E120" s="537"/>
      <c r="F120" s="537"/>
      <c r="G120" s="537"/>
      <c r="H120" s="537"/>
      <c r="I120" s="537"/>
      <c r="J120" s="537"/>
      <c r="K120" s="537"/>
      <c r="L120" s="537"/>
      <c r="M120" s="537"/>
      <c r="N120" s="537"/>
      <c r="O120" s="537"/>
      <c r="P120" s="537"/>
      <c r="Q120" s="581"/>
      <c r="R120" s="581"/>
      <c r="S120" s="538"/>
      <c r="T120" s="581"/>
      <c r="U120" s="528"/>
    </row>
    <row r="121" spans="1:21" ht="18">
      <c r="A121" s="537"/>
      <c r="B121" s="537"/>
      <c r="C121" s="537"/>
      <c r="D121" s="537"/>
      <c r="E121" s="537"/>
      <c r="F121" s="537"/>
      <c r="G121" s="537"/>
      <c r="H121" s="537"/>
      <c r="I121" s="537"/>
      <c r="J121" s="537"/>
      <c r="K121" s="537"/>
      <c r="L121" s="537"/>
      <c r="M121" s="537"/>
      <c r="N121" s="537"/>
      <c r="O121" s="537"/>
      <c r="P121" s="537"/>
      <c r="Q121" s="581"/>
      <c r="R121" s="581"/>
      <c r="S121" s="538"/>
      <c r="T121" s="581"/>
      <c r="U121" s="528"/>
    </row>
    <row r="122" spans="1:21" ht="18">
      <c r="A122" s="537"/>
      <c r="B122" s="537"/>
      <c r="C122" s="537"/>
      <c r="D122" s="537"/>
      <c r="E122" s="537"/>
      <c r="F122" s="537"/>
      <c r="G122" s="537"/>
      <c r="H122" s="537"/>
      <c r="I122" s="537"/>
      <c r="J122" s="537"/>
      <c r="K122" s="537"/>
      <c r="L122" s="537"/>
      <c r="M122" s="537"/>
      <c r="N122" s="537"/>
      <c r="O122" s="537"/>
      <c r="P122" s="537"/>
      <c r="Q122" s="581"/>
      <c r="R122" s="581"/>
      <c r="S122" s="538"/>
      <c r="T122" s="581"/>
      <c r="U122" s="528"/>
    </row>
  </sheetData>
  <sheetProtection sheet="1" selectLockedCells="1"/>
  <mergeCells count="19">
    <mergeCell ref="B98:D98"/>
    <mergeCell ref="Q98:T98"/>
    <mergeCell ref="S99:T99"/>
    <mergeCell ref="S100:T100"/>
    <mergeCell ref="E12:F12"/>
    <mergeCell ref="G12:H12"/>
    <mergeCell ref="I12:J12"/>
    <mergeCell ref="K12:L12"/>
    <mergeCell ref="N12:O12"/>
    <mergeCell ref="S92:S96"/>
    <mergeCell ref="N7:O7"/>
    <mergeCell ref="N8:O8"/>
    <mergeCell ref="N10:O10"/>
    <mergeCell ref="T6:U6"/>
    <mergeCell ref="A1:O1"/>
    <mergeCell ref="A2:O2"/>
    <mergeCell ref="A3:O3"/>
    <mergeCell ref="A4:O4"/>
    <mergeCell ref="N6:O6"/>
  </mergeCells>
  <printOptions/>
  <pageMargins left="0.2" right="0" top="0" bottom="0" header="0.3" footer="0.3"/>
  <pageSetup fitToHeight="1" fitToWidth="1" horizontalDpi="600" verticalDpi="600" orientation="portrait" scale="34" r:id="rId1"/>
  <ignoredErrors>
    <ignoredError sqref="S14:U9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U122"/>
  <sheetViews>
    <sheetView zoomScale="75" zoomScaleNormal="75" zoomScalePageLayoutView="0" workbookViewId="0" topLeftCell="A1">
      <pane xSplit="3" ySplit="13" topLeftCell="D14" activePane="bottomRight" state="frozen"/>
      <selection pane="topLeft" activeCell="A1" sqref="A1"/>
      <selection pane="topRight" activeCell="D1" sqref="D1"/>
      <selection pane="bottomLeft" activeCell="A21" sqref="A21"/>
      <selection pane="bottomRight" activeCell="I9" sqref="I9"/>
    </sheetView>
  </sheetViews>
  <sheetFormatPr defaultColWidth="11.77734375" defaultRowHeight="15"/>
  <cols>
    <col min="1" max="1" width="1.2265625" style="507" customWidth="1"/>
    <col min="2" max="2" width="7.10546875" style="507" customWidth="1"/>
    <col min="3" max="3" width="30.77734375" style="507" customWidth="1"/>
    <col min="4" max="4" width="15.77734375" style="507" customWidth="1"/>
    <col min="5" max="5" width="13.88671875" style="507" customWidth="1"/>
    <col min="6" max="11" width="12.77734375" style="507" customWidth="1"/>
    <col min="12" max="12" width="13.6640625" style="507" customWidth="1"/>
    <col min="13" max="13" width="1.88671875" style="507" customWidth="1"/>
    <col min="14" max="14" width="14.21484375" style="507" customWidth="1"/>
    <col min="15" max="15" width="15.3359375" style="507" customWidth="1"/>
    <col min="16" max="16" width="1.33203125" style="507" customWidth="1"/>
    <col min="17" max="17" width="16.3359375" style="507" customWidth="1"/>
    <col min="18" max="18" width="1.88671875" style="507" customWidth="1"/>
    <col min="19" max="19" width="17.21484375" style="507" customWidth="1"/>
    <col min="20" max="20" width="1.66796875" style="507" customWidth="1"/>
    <col min="21" max="21" width="16.3359375" style="601" customWidth="1"/>
    <col min="22" max="16384" width="11.77734375" style="507" customWidth="1"/>
  </cols>
  <sheetData>
    <row r="1" spans="1:21" ht="16.5" customHeight="1">
      <c r="A1" s="1064" t="s">
        <v>609</v>
      </c>
      <c r="B1" s="1064"/>
      <c r="C1" s="1064"/>
      <c r="D1" s="1064"/>
      <c r="E1" s="1064"/>
      <c r="F1" s="1064"/>
      <c r="G1" s="1064"/>
      <c r="H1" s="1064"/>
      <c r="I1" s="1064"/>
      <c r="J1" s="1064"/>
      <c r="K1" s="1064"/>
      <c r="L1" s="1064"/>
      <c r="M1" s="1064"/>
      <c r="N1" s="1064"/>
      <c r="O1" s="1064"/>
      <c r="P1" s="526"/>
      <c r="Q1" s="527" t="s">
        <v>0</v>
      </c>
      <c r="R1" s="527"/>
      <c r="S1" s="527"/>
      <c r="T1" s="527"/>
      <c r="U1" s="528"/>
    </row>
    <row r="2" spans="1:21" ht="16.5" customHeight="1">
      <c r="A2" s="1064" t="s">
        <v>454</v>
      </c>
      <c r="B2" s="1064"/>
      <c r="C2" s="1064"/>
      <c r="D2" s="1064"/>
      <c r="E2" s="1064"/>
      <c r="F2" s="1064"/>
      <c r="G2" s="1064"/>
      <c r="H2" s="1064"/>
      <c r="I2" s="1064"/>
      <c r="J2" s="1064"/>
      <c r="K2" s="1064"/>
      <c r="L2" s="1064"/>
      <c r="M2" s="1064"/>
      <c r="N2" s="1064"/>
      <c r="O2" s="1064"/>
      <c r="P2" s="526"/>
      <c r="Q2" s="527" t="s">
        <v>0</v>
      </c>
      <c r="R2" s="527"/>
      <c r="S2" s="527"/>
      <c r="T2" s="527"/>
      <c r="U2" s="528"/>
    </row>
    <row r="3" spans="1:21" ht="15.75" customHeight="1">
      <c r="A3" s="1064" t="s">
        <v>455</v>
      </c>
      <c r="B3" s="1064"/>
      <c r="C3" s="1064"/>
      <c r="D3" s="1064"/>
      <c r="E3" s="1064"/>
      <c r="F3" s="1064"/>
      <c r="G3" s="1064"/>
      <c r="H3" s="1064"/>
      <c r="I3" s="1064"/>
      <c r="J3" s="1064"/>
      <c r="K3" s="1064"/>
      <c r="L3" s="1064"/>
      <c r="M3" s="1064"/>
      <c r="N3" s="1064"/>
      <c r="O3" s="1064"/>
      <c r="P3" s="526"/>
      <c r="Q3" s="527" t="s">
        <v>0</v>
      </c>
      <c r="R3" s="527"/>
      <c r="S3" s="527"/>
      <c r="T3" s="527"/>
      <c r="U3" s="528"/>
    </row>
    <row r="4" spans="1:21" ht="15.75" customHeight="1">
      <c r="A4" s="1065" t="s">
        <v>642</v>
      </c>
      <c r="B4" s="1066"/>
      <c r="C4" s="1066"/>
      <c r="D4" s="1066"/>
      <c r="E4" s="1066"/>
      <c r="F4" s="1066"/>
      <c r="G4" s="1066"/>
      <c r="H4" s="1066"/>
      <c r="I4" s="1066"/>
      <c r="J4" s="1066"/>
      <c r="K4" s="1066"/>
      <c r="L4" s="1066"/>
      <c r="M4" s="1066"/>
      <c r="N4" s="1066"/>
      <c r="O4" s="1066"/>
      <c r="P4" s="526"/>
      <c r="Q4" s="527" t="s">
        <v>0</v>
      </c>
      <c r="R4" s="527"/>
      <c r="S4" s="527"/>
      <c r="T4" s="527"/>
      <c r="U4" s="528"/>
    </row>
    <row r="5" spans="1:21" ht="15.75" customHeight="1">
      <c r="A5" s="529"/>
      <c r="B5" s="529"/>
      <c r="C5" s="354"/>
      <c r="D5" s="354"/>
      <c r="E5" s="529"/>
      <c r="F5" s="529"/>
      <c r="G5" s="529"/>
      <c r="H5" s="529"/>
      <c r="I5" s="529"/>
      <c r="J5" s="529"/>
      <c r="K5" s="529"/>
      <c r="L5" s="529"/>
      <c r="M5" s="529"/>
      <c r="N5" s="529"/>
      <c r="O5" s="529"/>
      <c r="P5" s="526"/>
      <c r="Q5" s="527"/>
      <c r="R5" s="527"/>
      <c r="S5" s="527"/>
      <c r="T5" s="527"/>
      <c r="U5" s="528"/>
    </row>
    <row r="6" spans="1:21" ht="21.75" customHeight="1" thickBot="1">
      <c r="A6" s="527" t="s">
        <v>0</v>
      </c>
      <c r="B6" s="527"/>
      <c r="C6" s="530" t="str">
        <f>+'budget4542.a'!B6</f>
        <v>LOCAL AGENCY:</v>
      </c>
      <c r="D6" s="531">
        <f>+'budget4542.a'!D6</f>
        <v>0</v>
      </c>
      <c r="E6" s="532"/>
      <c r="F6" s="532"/>
      <c r="G6" s="527" t="s">
        <v>0</v>
      </c>
      <c r="H6" s="527" t="s">
        <v>0</v>
      </c>
      <c r="I6" s="527" t="s">
        <v>0</v>
      </c>
      <c r="J6" s="527" t="s">
        <v>0</v>
      </c>
      <c r="K6" s="533" t="s">
        <v>456</v>
      </c>
      <c r="L6" s="533"/>
      <c r="M6" s="533"/>
      <c r="N6" s="1067"/>
      <c r="O6" s="1068"/>
      <c r="P6" s="527" t="s">
        <v>0</v>
      </c>
      <c r="Q6" s="527" t="s">
        <v>0</v>
      </c>
      <c r="R6" s="527"/>
      <c r="S6" s="917"/>
      <c r="T6" s="1061"/>
      <c r="U6" s="1062"/>
    </row>
    <row r="7" spans="1:21" ht="21.75" customHeight="1" thickBot="1">
      <c r="A7" s="527" t="s">
        <v>0</v>
      </c>
      <c r="B7" s="527"/>
      <c r="C7" s="530" t="str">
        <f>+'budget4542.a'!B11</f>
        <v>AWARD NUMBER:                          </v>
      </c>
      <c r="D7" s="531">
        <f>+'budget4542.a'!D11</f>
        <v>0</v>
      </c>
      <c r="E7" s="532"/>
      <c r="F7" s="532"/>
      <c r="G7" s="527" t="s">
        <v>0</v>
      </c>
      <c r="H7" s="527" t="s">
        <v>0</v>
      </c>
      <c r="I7" s="527" t="s">
        <v>0</v>
      </c>
      <c r="J7" s="527" t="s">
        <v>0</v>
      </c>
      <c r="K7" s="533" t="s">
        <v>457</v>
      </c>
      <c r="L7" s="533"/>
      <c r="M7" s="533"/>
      <c r="N7" s="1057"/>
      <c r="O7" s="1057"/>
      <c r="P7" s="527" t="s">
        <v>0</v>
      </c>
      <c r="Q7" s="527" t="s">
        <v>0</v>
      </c>
      <c r="R7" s="527"/>
      <c r="S7" s="533"/>
      <c r="T7" s="533"/>
      <c r="U7" s="916"/>
    </row>
    <row r="8" spans="1:21" ht="21.75" customHeight="1" thickBot="1">
      <c r="A8" s="527" t="s">
        <v>0</v>
      </c>
      <c r="B8" s="527"/>
      <c r="C8" s="530" t="str">
        <f>+'budget4542.a'!B15</f>
        <v>AWARD PERIOD:                            </v>
      </c>
      <c r="D8" s="531" t="str">
        <f>+'budget4542.a'!D15</f>
        <v>July 1, 20 through June 30, 2021</v>
      </c>
      <c r="E8" s="532"/>
      <c r="F8" s="532"/>
      <c r="G8" s="527" t="s">
        <v>0</v>
      </c>
      <c r="H8" s="527" t="s">
        <v>0</v>
      </c>
      <c r="I8" s="527" t="s">
        <v>0</v>
      </c>
      <c r="J8" s="527" t="s">
        <v>0</v>
      </c>
      <c r="K8" s="533" t="s">
        <v>458</v>
      </c>
      <c r="L8" s="533"/>
      <c r="M8" s="533"/>
      <c r="N8" s="1058"/>
      <c r="O8" s="1058"/>
      <c r="P8" s="527" t="s">
        <v>0</v>
      </c>
      <c r="Q8" s="527" t="s">
        <v>0</v>
      </c>
      <c r="R8" s="527"/>
      <c r="S8" s="527"/>
      <c r="T8" s="527"/>
      <c r="U8" s="528"/>
    </row>
    <row r="9" spans="1:21" ht="21.75" customHeight="1" thickBot="1">
      <c r="A9" s="527" t="s">
        <v>0</v>
      </c>
      <c r="B9" s="527"/>
      <c r="C9" s="530" t="s">
        <v>459</v>
      </c>
      <c r="D9" s="531">
        <f>+'budget4542.a'!D13</f>
        <v>0</v>
      </c>
      <c r="E9" s="532"/>
      <c r="F9" s="532"/>
      <c r="G9" s="527"/>
      <c r="H9" s="527"/>
      <c r="I9" s="527"/>
      <c r="J9" s="527"/>
      <c r="K9" s="527"/>
      <c r="L9" s="527"/>
      <c r="M9" s="527"/>
      <c r="N9" s="527"/>
      <c r="O9" s="527"/>
      <c r="P9" s="527"/>
      <c r="Q9" s="527"/>
      <c r="R9" s="527"/>
      <c r="S9" s="527"/>
      <c r="T9" s="527"/>
      <c r="U9" s="528"/>
    </row>
    <row r="10" spans="1:21" ht="21.75" customHeight="1" thickBot="1" thickTop="1">
      <c r="A10" s="527" t="s">
        <v>0</v>
      </c>
      <c r="B10" s="527"/>
      <c r="C10" s="530" t="str">
        <f>+'budget4542.a'!B7</f>
        <v>ADDRESS:</v>
      </c>
      <c r="D10" s="531">
        <f>+'budget4542.a'!D7</f>
        <v>0</v>
      </c>
      <c r="E10" s="532"/>
      <c r="F10" s="532"/>
      <c r="G10" s="527"/>
      <c r="H10" s="527"/>
      <c r="I10" s="527"/>
      <c r="J10" s="527"/>
      <c r="K10" s="527"/>
      <c r="L10" s="915" t="s">
        <v>631</v>
      </c>
      <c r="M10" s="527"/>
      <c r="N10" s="1059"/>
      <c r="O10" s="1060"/>
      <c r="P10" s="527"/>
      <c r="Q10" s="527"/>
      <c r="R10" s="527"/>
      <c r="S10" s="527"/>
      <c r="T10" s="527"/>
      <c r="U10" s="536" t="s">
        <v>460</v>
      </c>
    </row>
    <row r="11" spans="1:21" ht="21.75" customHeight="1" thickBot="1" thickTop="1">
      <c r="A11" s="527" t="s">
        <v>0</v>
      </c>
      <c r="B11" s="527"/>
      <c r="C11" s="530" t="str">
        <f>+'[3]budget4542.a'!B8</f>
        <v>CITY, STATE, ZIPCODE:</v>
      </c>
      <c r="D11" s="531">
        <f>+'budget4542.a'!D8</f>
        <v>0</v>
      </c>
      <c r="E11" s="532"/>
      <c r="F11" s="532"/>
      <c r="G11" s="535"/>
      <c r="H11" s="527"/>
      <c r="I11" s="527"/>
      <c r="J11" s="527"/>
      <c r="K11" s="527"/>
      <c r="L11" s="527"/>
      <c r="M11" s="527"/>
      <c r="N11" s="527"/>
      <c r="O11" s="527"/>
      <c r="P11" s="527"/>
      <c r="Q11" s="527"/>
      <c r="R11" s="527"/>
      <c r="S11" s="539" t="s">
        <v>461</v>
      </c>
      <c r="T11" s="506"/>
      <c r="U11" s="540" t="s">
        <v>37</v>
      </c>
    </row>
    <row r="12" spans="1:21" ht="18" customHeight="1" thickBot="1" thickTop="1">
      <c r="A12" s="537"/>
      <c r="B12" s="541" t="s">
        <v>462</v>
      </c>
      <c r="C12" s="542" t="s">
        <v>0</v>
      </c>
      <c r="D12" s="543" t="s">
        <v>463</v>
      </c>
      <c r="E12" s="1077" t="s">
        <v>464</v>
      </c>
      <c r="F12" s="1078"/>
      <c r="G12" s="1079" t="s">
        <v>465</v>
      </c>
      <c r="H12" s="1078"/>
      <c r="I12" s="1079" t="s">
        <v>466</v>
      </c>
      <c r="J12" s="1078"/>
      <c r="K12" s="1077" t="s">
        <v>467</v>
      </c>
      <c r="L12" s="1078"/>
      <c r="M12" s="527"/>
      <c r="N12" s="1079" t="s">
        <v>468</v>
      </c>
      <c r="O12" s="1078"/>
      <c r="P12" s="527"/>
      <c r="Q12" s="536" t="s">
        <v>469</v>
      </c>
      <c r="R12" s="506" t="s">
        <v>0</v>
      </c>
      <c r="S12" s="544" t="s">
        <v>470</v>
      </c>
      <c r="T12" s="506"/>
      <c r="U12" s="545" t="s">
        <v>471</v>
      </c>
    </row>
    <row r="13" spans="1:21" ht="21.75" customHeight="1" thickBot="1">
      <c r="A13" s="537"/>
      <c r="B13" s="546" t="s">
        <v>472</v>
      </c>
      <c r="C13" s="547" t="s">
        <v>473</v>
      </c>
      <c r="D13" s="548" t="s">
        <v>275</v>
      </c>
      <c r="E13" s="549" t="s">
        <v>474</v>
      </c>
      <c r="F13" s="550" t="s">
        <v>475</v>
      </c>
      <c r="G13" s="551" t="s">
        <v>474</v>
      </c>
      <c r="H13" s="550" t="s">
        <v>475</v>
      </c>
      <c r="I13" s="551" t="s">
        <v>474</v>
      </c>
      <c r="J13" s="550" t="s">
        <v>475</v>
      </c>
      <c r="K13" s="551" t="s">
        <v>474</v>
      </c>
      <c r="L13" s="550" t="s">
        <v>475</v>
      </c>
      <c r="M13" s="527"/>
      <c r="N13" s="552" t="s">
        <v>474</v>
      </c>
      <c r="O13" s="550" t="s">
        <v>475</v>
      </c>
      <c r="P13" s="527"/>
      <c r="Q13" s="553" t="s">
        <v>470</v>
      </c>
      <c r="R13" s="506"/>
      <c r="S13" s="554" t="s">
        <v>476</v>
      </c>
      <c r="T13" s="506"/>
      <c r="U13" s="553" t="s">
        <v>477</v>
      </c>
    </row>
    <row r="14" spans="1:21" ht="21.75" customHeight="1" thickTop="1">
      <c r="A14" s="537"/>
      <c r="B14" s="493" t="str">
        <f>+'budget4542.a'!B37</f>
        <v>0111</v>
      </c>
      <c r="C14" s="493" t="str">
        <f>+'budget4542.a'!C37</f>
        <v>Salaries *</v>
      </c>
      <c r="D14" s="494">
        <f>+'budget4542.a'!H37</f>
        <v>0</v>
      </c>
      <c r="E14" s="495"/>
      <c r="F14" s="496">
        <f>+E14+'Jul-Sep Qtr Report'!F14</f>
        <v>0</v>
      </c>
      <c r="G14" s="495"/>
      <c r="H14" s="496">
        <f>+G14+'Jul-Sep Qtr Report'!H14</f>
        <v>0</v>
      </c>
      <c r="I14" s="497">
        <f aca="true" t="shared" si="0" ref="I14:I45">ROUND(($Q14*J$98),2)</f>
        <v>0</v>
      </c>
      <c r="J14" s="498">
        <f>+I14+'Jul-Sep Qtr Report'!J14</f>
        <v>0</v>
      </c>
      <c r="K14" s="495"/>
      <c r="L14" s="512">
        <f>+K14+'Jul-Sep Qtr Report'!L14</f>
        <v>0</v>
      </c>
      <c r="M14" s="499"/>
      <c r="N14" s="500">
        <f aca="true" t="shared" si="1" ref="N14:O36">K14+I14+G14+E14</f>
        <v>0</v>
      </c>
      <c r="O14" s="501">
        <f t="shared" si="1"/>
        <v>0</v>
      </c>
      <c r="P14" s="502"/>
      <c r="Q14" s="503"/>
      <c r="R14" s="504"/>
      <c r="S14" s="505">
        <f aca="true" t="shared" si="2" ref="S14:S73">+Q14-N14</f>
        <v>0</v>
      </c>
      <c r="T14" s="506"/>
      <c r="U14" s="505">
        <f aca="true" t="shared" si="3" ref="U14:U73">+D14-O14</f>
        <v>0</v>
      </c>
    </row>
    <row r="15" spans="1:21" ht="21.75" customHeight="1">
      <c r="A15" s="537"/>
      <c r="B15" s="508" t="str">
        <f>+'budget4542.a'!B38</f>
        <v>0121</v>
      </c>
      <c r="C15" s="508" t="str">
        <f>+'budget4542.a'!C38</f>
        <v>FICA</v>
      </c>
      <c r="D15" s="494">
        <f>+'budget4542.a'!H38</f>
        <v>0</v>
      </c>
      <c r="E15" s="495"/>
      <c r="F15" s="496">
        <f>+E15+'Jul-Sep Qtr Report'!F15</f>
        <v>0</v>
      </c>
      <c r="G15" s="495"/>
      <c r="H15" s="496">
        <f>+G15+'Jul-Sep Qtr Report'!H15</f>
        <v>0</v>
      </c>
      <c r="I15" s="497">
        <f t="shared" si="0"/>
        <v>0</v>
      </c>
      <c r="J15" s="498">
        <f>+I15+'Jul-Sep Qtr Report'!J15</f>
        <v>0</v>
      </c>
      <c r="K15" s="495"/>
      <c r="L15" s="512">
        <f>+K15+'Jul-Sep Qtr Report'!L15</f>
        <v>0</v>
      </c>
      <c r="M15" s="499"/>
      <c r="N15" s="500">
        <f t="shared" si="1"/>
        <v>0</v>
      </c>
      <c r="O15" s="501">
        <f t="shared" si="1"/>
        <v>0</v>
      </c>
      <c r="P15" s="502"/>
      <c r="Q15" s="509"/>
      <c r="R15" s="504"/>
      <c r="S15" s="505">
        <f t="shared" si="2"/>
        <v>0</v>
      </c>
      <c r="T15" s="506"/>
      <c r="U15" s="505">
        <f t="shared" si="3"/>
        <v>0</v>
      </c>
    </row>
    <row r="16" spans="1:21" ht="21.75" customHeight="1">
      <c r="A16" s="537"/>
      <c r="B16" s="508" t="str">
        <f>+'budget4542.a'!B39</f>
        <v>0131</v>
      </c>
      <c r="C16" s="508" t="str">
        <f>+'budget4542.a'!C39</f>
        <v>Retirement</v>
      </c>
      <c r="D16" s="494">
        <f>+'budget4542.a'!H39</f>
        <v>0</v>
      </c>
      <c r="E16" s="495"/>
      <c r="F16" s="496">
        <f>+E16+'Jul-Sep Qtr Report'!F16</f>
        <v>0</v>
      </c>
      <c r="G16" s="495"/>
      <c r="H16" s="496">
        <f>+G16+'Jul-Sep Qtr Report'!H16</f>
        <v>0</v>
      </c>
      <c r="I16" s="497">
        <f t="shared" si="0"/>
        <v>0</v>
      </c>
      <c r="J16" s="498">
        <f>+I16+'Jul-Sep Qtr Report'!J16</f>
        <v>0</v>
      </c>
      <c r="K16" s="495"/>
      <c r="L16" s="512">
        <f>+K16+'Jul-Sep Qtr Report'!L16</f>
        <v>0</v>
      </c>
      <c r="M16" s="499"/>
      <c r="N16" s="500">
        <f t="shared" si="1"/>
        <v>0</v>
      </c>
      <c r="O16" s="501">
        <f t="shared" si="1"/>
        <v>0</v>
      </c>
      <c r="P16" s="502"/>
      <c r="Q16" s="509"/>
      <c r="R16" s="504"/>
      <c r="S16" s="505">
        <f t="shared" si="2"/>
        <v>0</v>
      </c>
      <c r="T16" s="506"/>
      <c r="U16" s="505">
        <f t="shared" si="3"/>
        <v>0</v>
      </c>
    </row>
    <row r="17" spans="1:21" ht="21.75" customHeight="1">
      <c r="A17" s="537"/>
      <c r="B17" s="508" t="str">
        <f>+'budget4542.a'!B40</f>
        <v>0139</v>
      </c>
      <c r="C17" s="508" t="str">
        <f>+'budget4542.a'!C40</f>
        <v>Def Compensation</v>
      </c>
      <c r="D17" s="494">
        <f>+'budget4542.a'!H40</f>
        <v>0</v>
      </c>
      <c r="E17" s="495"/>
      <c r="F17" s="496">
        <f>+E17+'Jul-Sep Qtr Report'!F17</f>
        <v>0</v>
      </c>
      <c r="G17" s="495"/>
      <c r="H17" s="496">
        <f>+G17+'Jul-Sep Qtr Report'!H17</f>
        <v>0</v>
      </c>
      <c r="I17" s="497">
        <f t="shared" si="0"/>
        <v>0</v>
      </c>
      <c r="J17" s="498">
        <f>+I17+'Jul-Sep Qtr Report'!J17</f>
        <v>0</v>
      </c>
      <c r="K17" s="495"/>
      <c r="L17" s="512">
        <f>+K17+'Jul-Sep Qtr Report'!L17</f>
        <v>0</v>
      </c>
      <c r="M17" s="499"/>
      <c r="N17" s="500">
        <f t="shared" si="1"/>
        <v>0</v>
      </c>
      <c r="O17" s="501">
        <f t="shared" si="1"/>
        <v>0</v>
      </c>
      <c r="P17" s="504"/>
      <c r="Q17" s="509"/>
      <c r="R17" s="504"/>
      <c r="S17" s="505">
        <f t="shared" si="2"/>
        <v>0</v>
      </c>
      <c r="T17" s="506"/>
      <c r="U17" s="505">
        <f t="shared" si="3"/>
        <v>0</v>
      </c>
    </row>
    <row r="18" spans="1:21" ht="21.75" customHeight="1">
      <c r="A18" s="537"/>
      <c r="B18" s="508" t="str">
        <f>+'budget4542.a'!B41</f>
        <v>0141</v>
      </c>
      <c r="C18" s="508" t="str">
        <f>+'budget4542.a'!C41</f>
        <v>Health Insurance</v>
      </c>
      <c r="D18" s="494">
        <f>+'budget4542.a'!H41</f>
        <v>0</v>
      </c>
      <c r="E18" s="495"/>
      <c r="F18" s="496">
        <f>+E18+'Jul-Sep Qtr Report'!F18</f>
        <v>0</v>
      </c>
      <c r="G18" s="495"/>
      <c r="H18" s="496">
        <f>+G18+'Jul-Sep Qtr Report'!H18</f>
        <v>0</v>
      </c>
      <c r="I18" s="497">
        <f t="shared" si="0"/>
        <v>0</v>
      </c>
      <c r="J18" s="498">
        <f>+I18+'Jul-Sep Qtr Report'!J18</f>
        <v>0</v>
      </c>
      <c r="K18" s="495"/>
      <c r="L18" s="512">
        <f>+K18+'Jul-Sep Qtr Report'!L18</f>
        <v>0</v>
      </c>
      <c r="M18" s="499"/>
      <c r="N18" s="500">
        <f t="shared" si="1"/>
        <v>0</v>
      </c>
      <c r="O18" s="501">
        <f t="shared" si="1"/>
        <v>0</v>
      </c>
      <c r="P18" s="504"/>
      <c r="Q18" s="509"/>
      <c r="R18" s="504"/>
      <c r="S18" s="505">
        <f t="shared" si="2"/>
        <v>0</v>
      </c>
      <c r="T18" s="506"/>
      <c r="U18" s="505">
        <f t="shared" si="3"/>
        <v>0</v>
      </c>
    </row>
    <row r="19" spans="1:21" ht="21.75" customHeight="1">
      <c r="A19" s="537"/>
      <c r="B19" s="508" t="str">
        <f>+'budget4542.a'!B42</f>
        <v>0142</v>
      </c>
      <c r="C19" s="508" t="str">
        <f>+'budget4542.a'!C42</f>
        <v>Retiree Health Insurance</v>
      </c>
      <c r="D19" s="494">
        <f>+'budget4542.a'!H42</f>
        <v>0</v>
      </c>
      <c r="E19" s="495"/>
      <c r="F19" s="496">
        <f>+E19+'Jul-Sep Qtr Report'!F19</f>
        <v>0</v>
      </c>
      <c r="G19" s="495"/>
      <c r="H19" s="496">
        <f>+G19+'Jul-Sep Qtr Report'!H19</f>
        <v>0</v>
      </c>
      <c r="I19" s="497">
        <f t="shared" si="0"/>
        <v>0</v>
      </c>
      <c r="J19" s="498">
        <f>+I19+'Jul-Sep Qtr Report'!J19</f>
        <v>0</v>
      </c>
      <c r="K19" s="495"/>
      <c r="L19" s="512">
        <f>+K19+'Jul-Sep Qtr Report'!L19</f>
        <v>0</v>
      </c>
      <c r="M19" s="499"/>
      <c r="N19" s="500">
        <f t="shared" si="1"/>
        <v>0</v>
      </c>
      <c r="O19" s="501">
        <f t="shared" si="1"/>
        <v>0</v>
      </c>
      <c r="P19" s="504"/>
      <c r="Q19" s="509"/>
      <c r="R19" s="504"/>
      <c r="S19" s="505">
        <f t="shared" si="2"/>
        <v>0</v>
      </c>
      <c r="T19" s="506"/>
      <c r="U19" s="505">
        <f t="shared" si="3"/>
        <v>0</v>
      </c>
    </row>
    <row r="20" spans="1:21" ht="21.75" customHeight="1">
      <c r="A20" s="537"/>
      <c r="B20" s="508" t="str">
        <f>+'budget4542.a'!B43</f>
        <v>0161</v>
      </c>
      <c r="C20" s="508" t="str">
        <f>+'budget4542.a'!C43</f>
        <v>Unemployment Insurance</v>
      </c>
      <c r="D20" s="494">
        <f>+'budget4542.a'!H43</f>
        <v>0</v>
      </c>
      <c r="E20" s="495"/>
      <c r="F20" s="496">
        <f>+E20+'Jul-Sep Qtr Report'!F20</f>
        <v>0</v>
      </c>
      <c r="G20" s="495"/>
      <c r="H20" s="496">
        <f>+G20+'Jul-Sep Qtr Report'!H20</f>
        <v>0</v>
      </c>
      <c r="I20" s="497">
        <f t="shared" si="0"/>
        <v>0</v>
      </c>
      <c r="J20" s="498">
        <f>+I20+'Jul-Sep Qtr Report'!J20</f>
        <v>0</v>
      </c>
      <c r="K20" s="495"/>
      <c r="L20" s="512">
        <f>+K20+'Jul-Sep Qtr Report'!L20</f>
        <v>0</v>
      </c>
      <c r="M20" s="499"/>
      <c r="N20" s="500">
        <f t="shared" si="1"/>
        <v>0</v>
      </c>
      <c r="O20" s="501">
        <f t="shared" si="1"/>
        <v>0</v>
      </c>
      <c r="P20" s="504"/>
      <c r="Q20" s="509"/>
      <c r="R20" s="504"/>
      <c r="S20" s="505">
        <f t="shared" si="2"/>
        <v>0</v>
      </c>
      <c r="T20" s="506"/>
      <c r="U20" s="505">
        <f t="shared" si="3"/>
        <v>0</v>
      </c>
    </row>
    <row r="21" spans="1:21" ht="21.75" customHeight="1">
      <c r="A21" s="537"/>
      <c r="B21" s="508" t="str">
        <f>+'budget4542.a'!B44</f>
        <v>0162</v>
      </c>
      <c r="C21" s="508" t="str">
        <f>+'budget4542.a'!C44</f>
        <v>Workmen's Compensation</v>
      </c>
      <c r="D21" s="494">
        <f>+'budget4542.a'!H44</f>
        <v>0</v>
      </c>
      <c r="E21" s="495"/>
      <c r="F21" s="496">
        <f>+E21+'Jul-Sep Qtr Report'!F21</f>
        <v>0</v>
      </c>
      <c r="G21" s="495"/>
      <c r="H21" s="496">
        <f>+G21+'Jul-Sep Qtr Report'!H21</f>
        <v>0</v>
      </c>
      <c r="I21" s="497">
        <f t="shared" si="0"/>
        <v>0</v>
      </c>
      <c r="J21" s="498">
        <f>+I21+'Jul-Sep Qtr Report'!J21</f>
        <v>0</v>
      </c>
      <c r="K21" s="495"/>
      <c r="L21" s="512">
        <f>+K21+'Jul-Sep Qtr Report'!L21</f>
        <v>0</v>
      </c>
      <c r="M21" s="499"/>
      <c r="N21" s="500">
        <f t="shared" si="1"/>
        <v>0</v>
      </c>
      <c r="O21" s="501">
        <f t="shared" si="1"/>
        <v>0</v>
      </c>
      <c r="P21" s="504"/>
      <c r="Q21" s="510"/>
      <c r="R21" s="504"/>
      <c r="S21" s="505">
        <f t="shared" si="2"/>
        <v>0</v>
      </c>
      <c r="T21" s="506"/>
      <c r="U21" s="505">
        <f t="shared" si="3"/>
        <v>0</v>
      </c>
    </row>
    <row r="22" spans="1:21" ht="21.75" customHeight="1">
      <c r="A22" s="537"/>
      <c r="B22" s="508" t="str">
        <f>+'budget4542.a'!B45</f>
        <v>0171</v>
      </c>
      <c r="C22" s="508" t="str">
        <f>+'budget4542.a'!C45</f>
        <v>Overtime Earnings *</v>
      </c>
      <c r="D22" s="494">
        <f>+'budget4542.a'!H45</f>
        <v>0</v>
      </c>
      <c r="E22" s="495"/>
      <c r="F22" s="496">
        <f>+E22+'Jul-Sep Qtr Report'!F22</f>
        <v>0</v>
      </c>
      <c r="G22" s="495"/>
      <c r="H22" s="496">
        <f>+G22+'Jul-Sep Qtr Report'!H22</f>
        <v>0</v>
      </c>
      <c r="I22" s="497">
        <f t="shared" si="0"/>
        <v>0</v>
      </c>
      <c r="J22" s="498">
        <f>+I22+'Jul-Sep Qtr Report'!J22</f>
        <v>0</v>
      </c>
      <c r="K22" s="495"/>
      <c r="L22" s="512">
        <f>+K22+'Jul-Sep Qtr Report'!L22</f>
        <v>0</v>
      </c>
      <c r="M22" s="499"/>
      <c r="N22" s="500">
        <f>K22+I22+G22+E22</f>
        <v>0</v>
      </c>
      <c r="O22" s="501">
        <f>L22+J22+H22+F22</f>
        <v>0</v>
      </c>
      <c r="P22" s="504"/>
      <c r="Q22" s="510"/>
      <c r="R22" s="504"/>
      <c r="S22" s="505">
        <f>+Q22-N22</f>
        <v>0</v>
      </c>
      <c r="T22" s="506"/>
      <c r="U22" s="505">
        <f>+D22-O22</f>
        <v>0</v>
      </c>
    </row>
    <row r="23" spans="1:21" ht="21.75" customHeight="1">
      <c r="A23" s="537"/>
      <c r="B23" s="508" t="str">
        <f>+'budget4542.a'!B46</f>
        <v>0181</v>
      </c>
      <c r="C23" s="508" t="str">
        <f>+'budget4542.a'!C46</f>
        <v>Additional Assistance *</v>
      </c>
      <c r="D23" s="494">
        <f>+'budget4542.a'!H46</f>
        <v>0</v>
      </c>
      <c r="E23" s="495"/>
      <c r="F23" s="496">
        <f>+E23+'Jul-Sep Qtr Report'!F23</f>
        <v>0</v>
      </c>
      <c r="G23" s="495"/>
      <c r="H23" s="496">
        <f>+G23+'Jul-Sep Qtr Report'!H23</f>
        <v>0</v>
      </c>
      <c r="I23" s="497">
        <f t="shared" si="0"/>
        <v>0</v>
      </c>
      <c r="J23" s="498">
        <f>+I23+'Jul-Sep Qtr Report'!J23</f>
        <v>0</v>
      </c>
      <c r="K23" s="495"/>
      <c r="L23" s="512">
        <f>+K23+'Jul-Sep Qtr Report'!L23</f>
        <v>0</v>
      </c>
      <c r="M23" s="499"/>
      <c r="N23" s="511">
        <f t="shared" si="1"/>
        <v>0</v>
      </c>
      <c r="O23" s="512">
        <f t="shared" si="1"/>
        <v>0</v>
      </c>
      <c r="P23" s="504"/>
      <c r="Q23" s="510"/>
      <c r="R23" s="504"/>
      <c r="S23" s="505">
        <f t="shared" si="2"/>
        <v>0</v>
      </c>
      <c r="T23" s="506"/>
      <c r="U23" s="505">
        <f t="shared" si="3"/>
        <v>0</v>
      </c>
    </row>
    <row r="24" spans="1:21" ht="21.75" customHeight="1">
      <c r="A24" s="537"/>
      <c r="B24" s="508" t="str">
        <f>+'budget4542.a'!B47</f>
        <v>0182</v>
      </c>
      <c r="C24" s="508" t="str">
        <f>+'budget4542.a'!C47</f>
        <v>Adjustments *</v>
      </c>
      <c r="D24" s="494">
        <f>+'budget4542.a'!H47</f>
        <v>0</v>
      </c>
      <c r="E24" s="495"/>
      <c r="F24" s="496">
        <f>+E24+'Jul-Sep Qtr Report'!F24</f>
        <v>0</v>
      </c>
      <c r="G24" s="495"/>
      <c r="H24" s="496">
        <f>+G24+'Jul-Sep Qtr Report'!H24</f>
        <v>0</v>
      </c>
      <c r="I24" s="497">
        <f t="shared" si="0"/>
        <v>0</v>
      </c>
      <c r="J24" s="498">
        <f>+I24+'Jul-Sep Qtr Report'!J24</f>
        <v>0</v>
      </c>
      <c r="K24" s="495"/>
      <c r="L24" s="512">
        <f>+K24+'Jul-Sep Qtr Report'!L24</f>
        <v>0</v>
      </c>
      <c r="M24" s="499"/>
      <c r="N24" s="511">
        <f>K24+I24+G24+E24</f>
        <v>0</v>
      </c>
      <c r="O24" s="512">
        <f>L24+J24+H24+F24</f>
        <v>0</v>
      </c>
      <c r="P24" s="504"/>
      <c r="Q24" s="510"/>
      <c r="R24" s="504"/>
      <c r="S24" s="505">
        <f>+Q24-N24</f>
        <v>0</v>
      </c>
      <c r="T24" s="506"/>
      <c r="U24" s="505">
        <f>+D24-O24</f>
        <v>0</v>
      </c>
    </row>
    <row r="25" spans="1:21" ht="21.75" customHeight="1">
      <c r="A25" s="537"/>
      <c r="B25" s="508" t="str">
        <f>+'budget4542.a'!B48</f>
        <v>0201</v>
      </c>
      <c r="C25" s="508" t="str">
        <f>+'budget4542.a'!C48</f>
        <v>Consultants</v>
      </c>
      <c r="D25" s="494">
        <f>+'budget4542.a'!H48</f>
        <v>0</v>
      </c>
      <c r="E25" s="495"/>
      <c r="F25" s="496">
        <f>+E25+'Jul-Sep Qtr Report'!F25</f>
        <v>0</v>
      </c>
      <c r="G25" s="495"/>
      <c r="H25" s="496">
        <f>+G25+'Jul-Sep Qtr Report'!H25</f>
        <v>0</v>
      </c>
      <c r="I25" s="497">
        <f t="shared" si="0"/>
        <v>0</v>
      </c>
      <c r="J25" s="498">
        <f>+I25+'Jul-Sep Qtr Report'!J25</f>
        <v>0</v>
      </c>
      <c r="K25" s="495"/>
      <c r="L25" s="512">
        <f>+K25+'Jul-Sep Qtr Report'!L25</f>
        <v>0</v>
      </c>
      <c r="M25" s="499"/>
      <c r="N25" s="500">
        <f t="shared" si="1"/>
        <v>0</v>
      </c>
      <c r="O25" s="501">
        <f t="shared" si="1"/>
        <v>0</v>
      </c>
      <c r="P25" s="504"/>
      <c r="Q25" s="510"/>
      <c r="R25" s="504"/>
      <c r="S25" s="505">
        <f t="shared" si="2"/>
        <v>0</v>
      </c>
      <c r="T25" s="506"/>
      <c r="U25" s="505">
        <f t="shared" si="3"/>
        <v>0</v>
      </c>
    </row>
    <row r="26" spans="1:21" ht="21.75" customHeight="1">
      <c r="A26" s="537"/>
      <c r="B26" s="508" t="str">
        <f>+'budget4542.a'!B49</f>
        <v>0280</v>
      </c>
      <c r="C26" s="508" t="str">
        <f>+'budget4542.a'!C49</f>
        <v>Special Payments Payroll *</v>
      </c>
      <c r="D26" s="494">
        <f>+'budget4542.a'!H49</f>
        <v>0</v>
      </c>
      <c r="E26" s="495"/>
      <c r="F26" s="496">
        <f>+E26+'Jul-Sep Qtr Report'!F26</f>
        <v>0</v>
      </c>
      <c r="G26" s="495"/>
      <c r="H26" s="496">
        <f>+G26+'Jul-Sep Qtr Report'!H26</f>
        <v>0</v>
      </c>
      <c r="I26" s="497">
        <f t="shared" si="0"/>
        <v>0</v>
      </c>
      <c r="J26" s="498">
        <f>+I26+'Jul-Sep Qtr Report'!J26</f>
        <v>0</v>
      </c>
      <c r="K26" s="495"/>
      <c r="L26" s="512">
        <f>+K26+'Jul-Sep Qtr Report'!L26</f>
        <v>0</v>
      </c>
      <c r="M26" s="499"/>
      <c r="N26" s="500">
        <f t="shared" si="1"/>
        <v>0</v>
      </c>
      <c r="O26" s="501">
        <f t="shared" si="1"/>
        <v>0</v>
      </c>
      <c r="P26" s="504"/>
      <c r="Q26" s="510"/>
      <c r="R26" s="504"/>
      <c r="S26" s="505">
        <f t="shared" si="2"/>
        <v>0</v>
      </c>
      <c r="T26" s="506"/>
      <c r="U26" s="505">
        <f t="shared" si="3"/>
        <v>0</v>
      </c>
    </row>
    <row r="27" spans="1:21" ht="21.75" customHeight="1">
      <c r="A27" s="537"/>
      <c r="B27" s="508" t="str">
        <f>+'budget4542.a'!B50</f>
        <v>0291</v>
      </c>
      <c r="C27" s="508" t="str">
        <f>+'budget4542.a'!C50</f>
        <v>FICA</v>
      </c>
      <c r="D27" s="494">
        <f>+'budget4542.a'!H50</f>
        <v>0</v>
      </c>
      <c r="E27" s="495"/>
      <c r="F27" s="496">
        <f>+E27+'Jul-Sep Qtr Report'!F27</f>
        <v>0</v>
      </c>
      <c r="G27" s="495"/>
      <c r="H27" s="496">
        <f>+G27+'Jul-Sep Qtr Report'!H27</f>
        <v>0</v>
      </c>
      <c r="I27" s="497">
        <f t="shared" si="0"/>
        <v>0</v>
      </c>
      <c r="J27" s="498">
        <f>+I27+'Jul-Sep Qtr Report'!J27</f>
        <v>0</v>
      </c>
      <c r="K27" s="495"/>
      <c r="L27" s="512">
        <f>+K27+'Jul-Sep Qtr Report'!L27</f>
        <v>0</v>
      </c>
      <c r="M27" s="499"/>
      <c r="N27" s="500">
        <f t="shared" si="1"/>
        <v>0</v>
      </c>
      <c r="O27" s="501">
        <f t="shared" si="1"/>
        <v>0</v>
      </c>
      <c r="P27" s="504"/>
      <c r="Q27" s="510"/>
      <c r="R27" s="504"/>
      <c r="S27" s="505">
        <f t="shared" si="2"/>
        <v>0</v>
      </c>
      <c r="T27" s="506"/>
      <c r="U27" s="505">
        <f t="shared" si="3"/>
        <v>0</v>
      </c>
    </row>
    <row r="28" spans="1:21" ht="21.75" customHeight="1">
      <c r="A28" s="537"/>
      <c r="B28" s="508" t="str">
        <f>+'budget4542.a'!B51</f>
        <v>0292</v>
      </c>
      <c r="C28" s="508" t="str">
        <f>+'budget4542.a'!C51</f>
        <v>Unemployment Insurance</v>
      </c>
      <c r="D28" s="494">
        <f>+'budget4542.a'!H51</f>
        <v>0</v>
      </c>
      <c r="E28" s="495"/>
      <c r="F28" s="496">
        <f>+E28+'Jul-Sep Qtr Report'!F28</f>
        <v>0</v>
      </c>
      <c r="G28" s="495"/>
      <c r="H28" s="496">
        <f>+G28+'Jul-Sep Qtr Report'!H28</f>
        <v>0</v>
      </c>
      <c r="I28" s="497">
        <f t="shared" si="0"/>
        <v>0</v>
      </c>
      <c r="J28" s="498">
        <f>+I28+'Jul-Sep Qtr Report'!J28</f>
        <v>0</v>
      </c>
      <c r="K28" s="495"/>
      <c r="L28" s="512">
        <f>+K28+'Jul-Sep Qtr Report'!L28</f>
        <v>0</v>
      </c>
      <c r="M28" s="499"/>
      <c r="N28" s="500">
        <f t="shared" si="1"/>
        <v>0</v>
      </c>
      <c r="O28" s="501">
        <f t="shared" si="1"/>
        <v>0</v>
      </c>
      <c r="P28" s="504"/>
      <c r="Q28" s="510"/>
      <c r="R28" s="504"/>
      <c r="S28" s="505">
        <f t="shared" si="2"/>
        <v>0</v>
      </c>
      <c r="T28" s="506"/>
      <c r="U28" s="505">
        <f t="shared" si="3"/>
        <v>0</v>
      </c>
    </row>
    <row r="29" spans="1:21" ht="21.75" customHeight="1">
      <c r="A29" s="537"/>
      <c r="B29" s="508" t="str">
        <f>+'budget4542.a'!B52</f>
        <v>0299</v>
      </c>
      <c r="C29" s="508" t="str">
        <f>+'budget4542.a'!C52</f>
        <v>County / Spec Cont. Payroll - Salaries *</v>
      </c>
      <c r="D29" s="494">
        <f>+'budget4542.a'!H52</f>
        <v>0</v>
      </c>
      <c r="E29" s="495"/>
      <c r="F29" s="496">
        <f>+E29+'Jul-Sep Qtr Report'!F29</f>
        <v>0</v>
      </c>
      <c r="G29" s="495"/>
      <c r="H29" s="496">
        <f>+G29+'Jul-Sep Qtr Report'!H29</f>
        <v>0</v>
      </c>
      <c r="I29" s="497">
        <f t="shared" si="0"/>
        <v>0</v>
      </c>
      <c r="J29" s="498">
        <f>+I29+'Jul-Sep Qtr Report'!J29</f>
        <v>0</v>
      </c>
      <c r="K29" s="495"/>
      <c r="L29" s="512">
        <f>+K29+'Jul-Sep Qtr Report'!L29</f>
        <v>0</v>
      </c>
      <c r="M29" s="499"/>
      <c r="N29" s="500">
        <f t="shared" si="1"/>
        <v>0</v>
      </c>
      <c r="O29" s="501">
        <f t="shared" si="1"/>
        <v>0</v>
      </c>
      <c r="P29" s="504"/>
      <c r="Q29" s="509"/>
      <c r="R29" s="504"/>
      <c r="S29" s="505">
        <f t="shared" si="2"/>
        <v>0</v>
      </c>
      <c r="T29" s="506"/>
      <c r="U29" s="505">
        <f t="shared" si="3"/>
        <v>0</v>
      </c>
    </row>
    <row r="30" spans="1:21" ht="21.75" customHeight="1">
      <c r="A30" s="537"/>
      <c r="B30" s="508" t="str">
        <f>+'budget4542.a'!B53</f>
        <v>0301</v>
      </c>
      <c r="C30" s="508" t="str">
        <f>+'budget4542.a'!C53</f>
        <v>Postage</v>
      </c>
      <c r="D30" s="494">
        <f>+'budget4542.a'!H53</f>
        <v>0</v>
      </c>
      <c r="E30" s="495"/>
      <c r="F30" s="496">
        <f>+E30+'Jul-Sep Qtr Report'!F30</f>
        <v>0</v>
      </c>
      <c r="G30" s="495"/>
      <c r="H30" s="496">
        <f>+G30+'Jul-Sep Qtr Report'!H30</f>
        <v>0</v>
      </c>
      <c r="I30" s="497">
        <f t="shared" si="0"/>
        <v>0</v>
      </c>
      <c r="J30" s="498">
        <f>+I30+'Jul-Sep Qtr Report'!J30</f>
        <v>0</v>
      </c>
      <c r="K30" s="495"/>
      <c r="L30" s="512">
        <f>+K30+'Jul-Sep Qtr Report'!L30</f>
        <v>0</v>
      </c>
      <c r="M30" s="499"/>
      <c r="N30" s="500">
        <f t="shared" si="1"/>
        <v>0</v>
      </c>
      <c r="O30" s="501">
        <f t="shared" si="1"/>
        <v>0</v>
      </c>
      <c r="P30" s="504"/>
      <c r="Q30" s="509"/>
      <c r="R30" s="504"/>
      <c r="S30" s="505">
        <f t="shared" si="2"/>
        <v>0</v>
      </c>
      <c r="T30" s="506"/>
      <c r="U30" s="505">
        <f t="shared" si="3"/>
        <v>0</v>
      </c>
    </row>
    <row r="31" spans="1:21" ht="21.75" customHeight="1">
      <c r="A31" s="537"/>
      <c r="B31" s="508" t="str">
        <f>+'budget4542.a'!B54</f>
        <v>0305</v>
      </c>
      <c r="C31" s="508" t="str">
        <f>+'budget4542.a'!C54</f>
        <v>Telephone</v>
      </c>
      <c r="D31" s="494">
        <f>+'budget4542.a'!H54</f>
        <v>0</v>
      </c>
      <c r="E31" s="495"/>
      <c r="F31" s="496">
        <f>+E31+'Jul-Sep Qtr Report'!F31</f>
        <v>0</v>
      </c>
      <c r="G31" s="495"/>
      <c r="H31" s="496">
        <f>+G31+'Jul-Sep Qtr Report'!H31</f>
        <v>0</v>
      </c>
      <c r="I31" s="497">
        <f t="shared" si="0"/>
        <v>0</v>
      </c>
      <c r="J31" s="498">
        <f>+I31+'Jul-Sep Qtr Report'!J31</f>
        <v>0</v>
      </c>
      <c r="K31" s="495"/>
      <c r="L31" s="512">
        <f>+K31+'Jul-Sep Qtr Report'!L31</f>
        <v>0</v>
      </c>
      <c r="M31" s="499"/>
      <c r="N31" s="500">
        <f t="shared" si="1"/>
        <v>0</v>
      </c>
      <c r="O31" s="501">
        <f t="shared" si="1"/>
        <v>0</v>
      </c>
      <c r="P31" s="504"/>
      <c r="Q31" s="509"/>
      <c r="R31" s="504"/>
      <c r="S31" s="505">
        <f t="shared" si="2"/>
        <v>0</v>
      </c>
      <c r="T31" s="506"/>
      <c r="U31" s="505">
        <f t="shared" si="3"/>
        <v>0</v>
      </c>
    </row>
    <row r="32" spans="1:21" ht="21.75" customHeight="1">
      <c r="A32" s="537"/>
      <c r="B32" s="508" t="str">
        <f>+'budget4542.a'!B55</f>
        <v>0405</v>
      </c>
      <c r="C32" s="508" t="str">
        <f>+'budget4542.a'!C55</f>
        <v>In-state Travel</v>
      </c>
      <c r="D32" s="494">
        <f>+'budget4542.a'!H55</f>
        <v>0</v>
      </c>
      <c r="E32" s="495"/>
      <c r="F32" s="496">
        <f>+E32+'Jul-Sep Qtr Report'!F32</f>
        <v>0</v>
      </c>
      <c r="G32" s="495"/>
      <c r="H32" s="496">
        <f>+G32+'Jul-Sep Qtr Report'!H32</f>
        <v>0</v>
      </c>
      <c r="I32" s="497">
        <f t="shared" si="0"/>
        <v>0</v>
      </c>
      <c r="J32" s="498">
        <f>+I32+'Jul-Sep Qtr Report'!J32</f>
        <v>0</v>
      </c>
      <c r="K32" s="495"/>
      <c r="L32" s="512">
        <f>+K32+'Jul-Sep Qtr Report'!L32</f>
        <v>0</v>
      </c>
      <c r="M32" s="499"/>
      <c r="N32" s="500">
        <f t="shared" si="1"/>
        <v>0</v>
      </c>
      <c r="O32" s="501">
        <f t="shared" si="1"/>
        <v>0</v>
      </c>
      <c r="P32" s="504"/>
      <c r="Q32" s="509"/>
      <c r="R32" s="504"/>
      <c r="S32" s="505">
        <f t="shared" si="2"/>
        <v>0</v>
      </c>
      <c r="T32" s="506"/>
      <c r="U32" s="505">
        <f t="shared" si="3"/>
        <v>0</v>
      </c>
    </row>
    <row r="33" spans="1:21" ht="21.75" customHeight="1">
      <c r="A33" s="537"/>
      <c r="B33" s="508" t="str">
        <f>+'budget4542.a'!B56</f>
        <v>0409</v>
      </c>
      <c r="C33" s="508" t="str">
        <f>+'budget4542.a'!C56</f>
        <v>Out-of-State Travel</v>
      </c>
      <c r="D33" s="494">
        <f>+'budget4542.a'!H56</f>
        <v>0</v>
      </c>
      <c r="E33" s="495"/>
      <c r="F33" s="496">
        <f>+E33+'Jul-Sep Qtr Report'!F33</f>
        <v>0</v>
      </c>
      <c r="G33" s="495"/>
      <c r="H33" s="496">
        <f>+G33+'Jul-Sep Qtr Report'!H33</f>
        <v>0</v>
      </c>
      <c r="I33" s="497">
        <f t="shared" si="0"/>
        <v>0</v>
      </c>
      <c r="J33" s="498">
        <f>+I33+'Jul-Sep Qtr Report'!J33</f>
        <v>0</v>
      </c>
      <c r="K33" s="495"/>
      <c r="L33" s="512">
        <f>+K33+'Jul-Sep Qtr Report'!L33</f>
        <v>0</v>
      </c>
      <c r="M33" s="499"/>
      <c r="N33" s="500">
        <f t="shared" si="1"/>
        <v>0</v>
      </c>
      <c r="O33" s="501">
        <f t="shared" si="1"/>
        <v>0</v>
      </c>
      <c r="P33" s="504"/>
      <c r="Q33" s="509"/>
      <c r="R33" s="504"/>
      <c r="S33" s="505">
        <f t="shared" si="2"/>
        <v>0</v>
      </c>
      <c r="T33" s="506"/>
      <c r="U33" s="505">
        <f t="shared" si="3"/>
        <v>0</v>
      </c>
    </row>
    <row r="34" spans="1:21" ht="21.75" customHeight="1">
      <c r="A34" s="537"/>
      <c r="B34" s="508" t="str">
        <f>+'budget4542.a'!B57</f>
        <v>0415</v>
      </c>
      <c r="C34" s="508" t="str">
        <f>+'budget4542.a'!C57</f>
        <v>Training</v>
      </c>
      <c r="D34" s="494">
        <f>+'budget4542.a'!H57</f>
        <v>0</v>
      </c>
      <c r="E34" s="495"/>
      <c r="F34" s="496">
        <f>+E34+'Jul-Sep Qtr Report'!F34</f>
        <v>0</v>
      </c>
      <c r="G34" s="495"/>
      <c r="H34" s="496">
        <f>+G34+'Jul-Sep Qtr Report'!H34</f>
        <v>0</v>
      </c>
      <c r="I34" s="497">
        <f t="shared" si="0"/>
        <v>0</v>
      </c>
      <c r="J34" s="498">
        <f>+I34+'Jul-Sep Qtr Report'!J34</f>
        <v>0</v>
      </c>
      <c r="K34" s="495"/>
      <c r="L34" s="512">
        <f>+K34+'Jul-Sep Qtr Report'!L34</f>
        <v>0</v>
      </c>
      <c r="M34" s="499"/>
      <c r="N34" s="500">
        <f t="shared" si="1"/>
        <v>0</v>
      </c>
      <c r="O34" s="501">
        <f t="shared" si="1"/>
        <v>0</v>
      </c>
      <c r="P34" s="504"/>
      <c r="Q34" s="509"/>
      <c r="R34" s="504"/>
      <c r="S34" s="505">
        <f t="shared" si="2"/>
        <v>0</v>
      </c>
      <c r="T34" s="506"/>
      <c r="U34" s="505">
        <f t="shared" si="3"/>
        <v>0</v>
      </c>
    </row>
    <row r="35" spans="1:21" ht="21.75" customHeight="1">
      <c r="A35" s="537"/>
      <c r="B35" s="508" t="str">
        <f>+'budget4542.a'!B58</f>
        <v>0420</v>
      </c>
      <c r="C35" s="508" t="str">
        <f>+'budget4542.a'!C58</f>
        <v>Stipend/Tuition</v>
      </c>
      <c r="D35" s="494">
        <f>+'budget4542.a'!H58</f>
        <v>0</v>
      </c>
      <c r="E35" s="495"/>
      <c r="F35" s="496">
        <f>+E35+'Jul-Sep Qtr Report'!F35</f>
        <v>0</v>
      </c>
      <c r="G35" s="495"/>
      <c r="H35" s="496">
        <f>+G35+'Jul-Sep Qtr Report'!H35</f>
        <v>0</v>
      </c>
      <c r="I35" s="497">
        <f t="shared" si="0"/>
        <v>0</v>
      </c>
      <c r="J35" s="498">
        <f>+I35+'Jul-Sep Qtr Report'!J35</f>
        <v>0</v>
      </c>
      <c r="K35" s="495"/>
      <c r="L35" s="512">
        <f>+K35+'Jul-Sep Qtr Report'!L35</f>
        <v>0</v>
      </c>
      <c r="M35" s="499"/>
      <c r="N35" s="500">
        <f t="shared" si="1"/>
        <v>0</v>
      </c>
      <c r="O35" s="501">
        <f t="shared" si="1"/>
        <v>0</v>
      </c>
      <c r="P35" s="504"/>
      <c r="Q35" s="509"/>
      <c r="R35" s="504"/>
      <c r="S35" s="505">
        <f t="shared" si="2"/>
        <v>0</v>
      </c>
      <c r="T35" s="506"/>
      <c r="U35" s="505">
        <f t="shared" si="3"/>
        <v>0</v>
      </c>
    </row>
    <row r="36" spans="1:21" ht="21.75" customHeight="1">
      <c r="A36" s="537"/>
      <c r="B36" s="508" t="str">
        <f>+'budget4542.a'!B59</f>
        <v>0604</v>
      </c>
      <c r="C36" s="508" t="str">
        <f>+'budget4542.a'!C59</f>
        <v>Electricity</v>
      </c>
      <c r="D36" s="494">
        <f>+'budget4542.a'!H59</f>
        <v>0</v>
      </c>
      <c r="E36" s="495"/>
      <c r="F36" s="496">
        <f>+E36+'Jul-Sep Qtr Report'!F36</f>
        <v>0</v>
      </c>
      <c r="G36" s="495"/>
      <c r="H36" s="496">
        <f>+G36+'Jul-Sep Qtr Report'!H36</f>
        <v>0</v>
      </c>
      <c r="I36" s="497">
        <f t="shared" si="0"/>
        <v>0</v>
      </c>
      <c r="J36" s="498">
        <f>+I36+'Jul-Sep Qtr Report'!J36</f>
        <v>0</v>
      </c>
      <c r="K36" s="495"/>
      <c r="L36" s="512">
        <f>+K36+'Jul-Sep Qtr Report'!L36</f>
        <v>0</v>
      </c>
      <c r="M36" s="499"/>
      <c r="N36" s="500">
        <f t="shared" si="1"/>
        <v>0</v>
      </c>
      <c r="O36" s="501">
        <f t="shared" si="1"/>
        <v>0</v>
      </c>
      <c r="P36" s="504"/>
      <c r="Q36" s="509"/>
      <c r="R36" s="504"/>
      <c r="S36" s="505">
        <f t="shared" si="2"/>
        <v>0</v>
      </c>
      <c r="T36" s="506"/>
      <c r="U36" s="505">
        <f t="shared" si="3"/>
        <v>0</v>
      </c>
    </row>
    <row r="37" spans="1:21" ht="21.75" customHeight="1">
      <c r="A37" s="537"/>
      <c r="B37" s="508" t="str">
        <f>+'budget4542.a'!B60</f>
        <v>0613</v>
      </c>
      <c r="C37" s="508" t="str">
        <f>+'budget4542.a'!C60</f>
        <v>Water</v>
      </c>
      <c r="D37" s="494">
        <f>+'budget4542.a'!H60</f>
        <v>0</v>
      </c>
      <c r="E37" s="495"/>
      <c r="F37" s="496">
        <f>+E37+'Jul-Sep Qtr Report'!F37</f>
        <v>0</v>
      </c>
      <c r="G37" s="495"/>
      <c r="H37" s="496">
        <f>+G37+'Jul-Sep Qtr Report'!H37</f>
        <v>0</v>
      </c>
      <c r="I37" s="497">
        <f t="shared" si="0"/>
        <v>0</v>
      </c>
      <c r="J37" s="498">
        <f>+I37+'Jul-Sep Qtr Report'!J37</f>
        <v>0</v>
      </c>
      <c r="K37" s="495"/>
      <c r="L37" s="512">
        <f>+K37+'Jul-Sep Qtr Report'!L37</f>
        <v>0</v>
      </c>
      <c r="M37" s="499"/>
      <c r="N37" s="500">
        <f aca="true" t="shared" si="4" ref="N37:O51">K37+I37+G37+E37</f>
        <v>0</v>
      </c>
      <c r="O37" s="501">
        <f t="shared" si="4"/>
        <v>0</v>
      </c>
      <c r="P37" s="504"/>
      <c r="Q37" s="509"/>
      <c r="R37" s="504"/>
      <c r="S37" s="505">
        <f t="shared" si="2"/>
        <v>0</v>
      </c>
      <c r="T37" s="506"/>
      <c r="U37" s="505">
        <f t="shared" si="3"/>
        <v>0</v>
      </c>
    </row>
    <row r="38" spans="1:21" ht="21.75" customHeight="1">
      <c r="A38" s="537"/>
      <c r="B38" s="508" t="str">
        <f>+'budget4542.a'!B61</f>
        <v>0615</v>
      </c>
      <c r="C38" s="508" t="str">
        <f>+'budget4542.a'!C61</f>
        <v>Utilities - Combined</v>
      </c>
      <c r="D38" s="494">
        <f>+'budget4542.a'!H61</f>
        <v>0</v>
      </c>
      <c r="E38" s="495"/>
      <c r="F38" s="496">
        <f>+E38+'Jul-Sep Qtr Report'!F38</f>
        <v>0</v>
      </c>
      <c r="G38" s="495"/>
      <c r="H38" s="496">
        <f>+G38+'Jul-Sep Qtr Report'!H38</f>
        <v>0</v>
      </c>
      <c r="I38" s="497">
        <f t="shared" si="0"/>
        <v>0</v>
      </c>
      <c r="J38" s="498">
        <f>+I38+'Jul-Sep Qtr Report'!J38</f>
        <v>0</v>
      </c>
      <c r="K38" s="495"/>
      <c r="L38" s="512">
        <f>+K38+'Jul-Sep Qtr Report'!L38</f>
        <v>0</v>
      </c>
      <c r="M38" s="499"/>
      <c r="N38" s="500">
        <f t="shared" si="4"/>
        <v>0</v>
      </c>
      <c r="O38" s="501">
        <f t="shared" si="4"/>
        <v>0</v>
      </c>
      <c r="P38" s="504"/>
      <c r="Q38" s="509"/>
      <c r="R38" s="504"/>
      <c r="S38" s="505">
        <f t="shared" si="2"/>
        <v>0</v>
      </c>
      <c r="T38" s="506"/>
      <c r="U38" s="505">
        <f t="shared" si="3"/>
        <v>0</v>
      </c>
    </row>
    <row r="39" spans="1:21" ht="21.75" customHeight="1">
      <c r="A39" s="537"/>
      <c r="B39" s="508" t="str">
        <f>+'budget4542.a'!B62</f>
        <v>0701</v>
      </c>
      <c r="C39" s="508" t="str">
        <f>+'budget4542.a'!C62</f>
        <v>Gas and Oil</v>
      </c>
      <c r="D39" s="494">
        <f>+'budget4542.a'!H62</f>
        <v>0</v>
      </c>
      <c r="E39" s="495"/>
      <c r="F39" s="496">
        <f>+E39+'Jul-Sep Qtr Report'!F39</f>
        <v>0</v>
      </c>
      <c r="G39" s="495"/>
      <c r="H39" s="496">
        <f>+G39+'Jul-Sep Qtr Report'!H39</f>
        <v>0</v>
      </c>
      <c r="I39" s="497">
        <f t="shared" si="0"/>
        <v>0</v>
      </c>
      <c r="J39" s="498">
        <f>+I39+'Jul-Sep Qtr Report'!J39</f>
        <v>0</v>
      </c>
      <c r="K39" s="495"/>
      <c r="L39" s="512">
        <f>+K39+'Jul-Sep Qtr Report'!L39</f>
        <v>0</v>
      </c>
      <c r="M39" s="499"/>
      <c r="N39" s="500">
        <f t="shared" si="4"/>
        <v>0</v>
      </c>
      <c r="O39" s="501">
        <f t="shared" si="4"/>
        <v>0</v>
      </c>
      <c r="P39" s="504"/>
      <c r="Q39" s="509"/>
      <c r="R39" s="504"/>
      <c r="S39" s="505">
        <f t="shared" si="2"/>
        <v>0</v>
      </c>
      <c r="T39" s="506"/>
      <c r="U39" s="505">
        <f t="shared" si="3"/>
        <v>0</v>
      </c>
    </row>
    <row r="40" spans="1:21" ht="21.75" customHeight="1">
      <c r="A40" s="537"/>
      <c r="B40" s="508" t="str">
        <f>+'budget4542.a'!B63</f>
        <v>0703</v>
      </c>
      <c r="C40" s="508" t="str">
        <f>+'budget4542.a'!C63</f>
        <v>Insurance &amp; Title</v>
      </c>
      <c r="D40" s="494">
        <f>+'budget4542.a'!H63</f>
        <v>0</v>
      </c>
      <c r="E40" s="495"/>
      <c r="F40" s="496">
        <f>+E40+'Jul-Sep Qtr Report'!F40</f>
        <v>0</v>
      </c>
      <c r="G40" s="495"/>
      <c r="H40" s="496">
        <f>+G40+'Jul-Sep Qtr Report'!H40</f>
        <v>0</v>
      </c>
      <c r="I40" s="497">
        <f t="shared" si="0"/>
        <v>0</v>
      </c>
      <c r="J40" s="498">
        <f>+I40+'Jul-Sep Qtr Report'!J40</f>
        <v>0</v>
      </c>
      <c r="K40" s="495"/>
      <c r="L40" s="512">
        <f>+K40+'Jul-Sep Qtr Report'!L40</f>
        <v>0</v>
      </c>
      <c r="M40" s="499"/>
      <c r="N40" s="500">
        <f t="shared" si="4"/>
        <v>0</v>
      </c>
      <c r="O40" s="501">
        <f t="shared" si="4"/>
        <v>0</v>
      </c>
      <c r="P40" s="504"/>
      <c r="Q40" s="509"/>
      <c r="R40" s="504"/>
      <c r="S40" s="505">
        <f t="shared" si="2"/>
        <v>0</v>
      </c>
      <c r="T40" s="506"/>
      <c r="U40" s="505">
        <f t="shared" si="3"/>
        <v>0</v>
      </c>
    </row>
    <row r="41" spans="1:21" ht="21.75" customHeight="1">
      <c r="A41" s="537"/>
      <c r="B41" s="508" t="str">
        <f>+'budget4542.a'!B64</f>
        <v>0705</v>
      </c>
      <c r="C41" s="508" t="str">
        <f>+'budget4542.a'!C64</f>
        <v>Vehicle Maintenance &amp; Repair</v>
      </c>
      <c r="D41" s="494">
        <f>+'budget4542.a'!H64</f>
        <v>0</v>
      </c>
      <c r="E41" s="495"/>
      <c r="F41" s="496">
        <f>+E41+'Jul-Sep Qtr Report'!F41</f>
        <v>0</v>
      </c>
      <c r="G41" s="495"/>
      <c r="H41" s="496">
        <f>+G41+'Jul-Sep Qtr Report'!H41</f>
        <v>0</v>
      </c>
      <c r="I41" s="497">
        <f t="shared" si="0"/>
        <v>0</v>
      </c>
      <c r="J41" s="498">
        <f>+I41+'Jul-Sep Qtr Report'!J41</f>
        <v>0</v>
      </c>
      <c r="K41" s="495"/>
      <c r="L41" s="512">
        <f>+K41+'Jul-Sep Qtr Report'!L41</f>
        <v>0</v>
      </c>
      <c r="M41" s="499"/>
      <c r="N41" s="500">
        <f t="shared" si="4"/>
        <v>0</v>
      </c>
      <c r="O41" s="501">
        <f t="shared" si="4"/>
        <v>0</v>
      </c>
      <c r="P41" s="504"/>
      <c r="Q41" s="509"/>
      <c r="R41" s="504"/>
      <c r="S41" s="505">
        <f t="shared" si="2"/>
        <v>0</v>
      </c>
      <c r="T41" s="506"/>
      <c r="U41" s="505">
        <f t="shared" si="3"/>
        <v>0</v>
      </c>
    </row>
    <row r="42" spans="1:21" ht="21.75" customHeight="1">
      <c r="A42" s="537"/>
      <c r="B42" s="508" t="str">
        <f>+'budget4542.a'!B65</f>
        <v>0801</v>
      </c>
      <c r="C42" s="508" t="str">
        <f>+'budget4542.a'!C65</f>
        <v>Advertising</v>
      </c>
      <c r="D42" s="494">
        <f>+'budget4542.a'!H65</f>
        <v>0</v>
      </c>
      <c r="E42" s="495"/>
      <c r="F42" s="496">
        <f>+E42+'Jul-Sep Qtr Report'!F42</f>
        <v>0</v>
      </c>
      <c r="G42" s="495"/>
      <c r="H42" s="496">
        <f>+G42+'Jul-Sep Qtr Report'!H42</f>
        <v>0</v>
      </c>
      <c r="I42" s="497">
        <f t="shared" si="0"/>
        <v>0</v>
      </c>
      <c r="J42" s="498">
        <f>+I42+'Jul-Sep Qtr Report'!J42</f>
        <v>0</v>
      </c>
      <c r="K42" s="495"/>
      <c r="L42" s="512">
        <f>+K42+'Jul-Sep Qtr Report'!L42</f>
        <v>0</v>
      </c>
      <c r="M42" s="499"/>
      <c r="N42" s="500">
        <f t="shared" si="4"/>
        <v>0</v>
      </c>
      <c r="O42" s="501">
        <f t="shared" si="4"/>
        <v>0</v>
      </c>
      <c r="P42" s="504"/>
      <c r="Q42" s="509"/>
      <c r="R42" s="504" t="s">
        <v>0</v>
      </c>
      <c r="S42" s="505">
        <f t="shared" si="2"/>
        <v>0</v>
      </c>
      <c r="T42" s="506"/>
      <c r="U42" s="505">
        <f t="shared" si="3"/>
        <v>0</v>
      </c>
    </row>
    <row r="43" spans="1:21" ht="21.75" customHeight="1">
      <c r="A43" s="537"/>
      <c r="B43" s="508" t="str">
        <f>+'budget4542.a'!B66</f>
        <v>0803</v>
      </c>
      <c r="C43" s="508" t="str">
        <f>+'budget4542.a'!C66</f>
        <v>Client Transportation</v>
      </c>
      <c r="D43" s="494">
        <f>+'budget4542.a'!H66</f>
        <v>0</v>
      </c>
      <c r="E43" s="495"/>
      <c r="F43" s="496">
        <f>+E43+'Jul-Sep Qtr Report'!F43</f>
        <v>0</v>
      </c>
      <c r="G43" s="495"/>
      <c r="H43" s="496">
        <f>+G43+'Jul-Sep Qtr Report'!H43</f>
        <v>0</v>
      </c>
      <c r="I43" s="497">
        <f t="shared" si="0"/>
        <v>0</v>
      </c>
      <c r="J43" s="498">
        <f>+I43+'Jul-Sep Qtr Report'!J43</f>
        <v>0</v>
      </c>
      <c r="K43" s="495"/>
      <c r="L43" s="512">
        <f>+K43+'Jul-Sep Qtr Report'!L43</f>
        <v>0</v>
      </c>
      <c r="M43" s="499"/>
      <c r="N43" s="500">
        <f t="shared" si="4"/>
        <v>0</v>
      </c>
      <c r="O43" s="501">
        <f t="shared" si="4"/>
        <v>0</v>
      </c>
      <c r="P43" s="504"/>
      <c r="Q43" s="509"/>
      <c r="R43" s="504"/>
      <c r="S43" s="505">
        <f t="shared" si="2"/>
        <v>0</v>
      </c>
      <c r="T43" s="506"/>
      <c r="U43" s="505">
        <f t="shared" si="3"/>
        <v>0</v>
      </c>
    </row>
    <row r="44" spans="1:21" ht="21.75" customHeight="1">
      <c r="A44" s="537"/>
      <c r="B44" s="508" t="str">
        <f>+'budget4542.a'!B67</f>
        <v>0812</v>
      </c>
      <c r="C44" s="508" t="str">
        <f>+'budget4542.a'!C67</f>
        <v>Personnel Investigations</v>
      </c>
      <c r="D44" s="494">
        <f>+'budget4542.a'!H67</f>
        <v>0</v>
      </c>
      <c r="E44" s="495"/>
      <c r="F44" s="496">
        <f>+E44+'Jul-Sep Qtr Report'!F44</f>
        <v>0</v>
      </c>
      <c r="G44" s="495"/>
      <c r="H44" s="496">
        <f>+G44+'Jul-Sep Qtr Report'!H44</f>
        <v>0</v>
      </c>
      <c r="I44" s="497">
        <f t="shared" si="0"/>
        <v>0</v>
      </c>
      <c r="J44" s="498">
        <f>+I44+'Jul-Sep Qtr Report'!J44</f>
        <v>0</v>
      </c>
      <c r="K44" s="495"/>
      <c r="L44" s="512">
        <f>+K44+'Jul-Sep Qtr Report'!L44</f>
        <v>0</v>
      </c>
      <c r="M44" s="499"/>
      <c r="N44" s="500">
        <f t="shared" si="4"/>
        <v>0</v>
      </c>
      <c r="O44" s="501">
        <f t="shared" si="4"/>
        <v>0</v>
      </c>
      <c r="P44" s="504"/>
      <c r="Q44" s="509"/>
      <c r="R44" s="504"/>
      <c r="S44" s="505">
        <f t="shared" si="2"/>
        <v>0</v>
      </c>
      <c r="T44" s="506"/>
      <c r="U44" s="505">
        <f t="shared" si="3"/>
        <v>0</v>
      </c>
    </row>
    <row r="45" spans="1:21" ht="21.75" customHeight="1">
      <c r="A45" s="537"/>
      <c r="B45" s="508" t="str">
        <f>+'budget4542.a'!B68</f>
        <v>0814</v>
      </c>
      <c r="C45" s="508" t="str">
        <f>+'budget4542.a'!C68</f>
        <v>Contractual Labor</v>
      </c>
      <c r="D45" s="494">
        <f>+'budget4542.a'!H68</f>
        <v>0</v>
      </c>
      <c r="E45" s="495"/>
      <c r="F45" s="496">
        <f>+E45+'Jul-Sep Qtr Report'!F45</f>
        <v>0</v>
      </c>
      <c r="G45" s="495"/>
      <c r="H45" s="496">
        <f>+G45+'Jul-Sep Qtr Report'!H45</f>
        <v>0</v>
      </c>
      <c r="I45" s="497">
        <f t="shared" si="0"/>
        <v>0</v>
      </c>
      <c r="J45" s="498">
        <f>+I45+'Jul-Sep Qtr Report'!J45</f>
        <v>0</v>
      </c>
      <c r="K45" s="495"/>
      <c r="L45" s="512">
        <f>+K45+'Jul-Sep Qtr Report'!L45</f>
        <v>0</v>
      </c>
      <c r="M45" s="499"/>
      <c r="N45" s="500">
        <f t="shared" si="4"/>
        <v>0</v>
      </c>
      <c r="O45" s="501">
        <f t="shared" si="4"/>
        <v>0</v>
      </c>
      <c r="P45" s="504"/>
      <c r="Q45" s="509"/>
      <c r="R45" s="504"/>
      <c r="S45" s="505">
        <f t="shared" si="2"/>
        <v>0</v>
      </c>
      <c r="T45" s="506"/>
      <c r="U45" s="505">
        <f t="shared" si="3"/>
        <v>0</v>
      </c>
    </row>
    <row r="46" spans="1:21" ht="21.75" customHeight="1">
      <c r="A46" s="537"/>
      <c r="B46" s="508" t="str">
        <f>+'budget4542.a'!B69</f>
        <v>0834</v>
      </c>
      <c r="C46" s="508" t="str">
        <f>+'budget4542.a'!C69</f>
        <v>Photocopier Rental</v>
      </c>
      <c r="D46" s="494">
        <f>+'budget4542.a'!H69</f>
        <v>0</v>
      </c>
      <c r="E46" s="495"/>
      <c r="F46" s="496">
        <f>+E46+'Jul-Sep Qtr Report'!F46</f>
        <v>0</v>
      </c>
      <c r="G46" s="495"/>
      <c r="H46" s="496">
        <f>+G46+'Jul-Sep Qtr Report'!H46</f>
        <v>0</v>
      </c>
      <c r="I46" s="497">
        <f aca="true" t="shared" si="5" ref="I46:I77">ROUND(($Q46*J$98),2)</f>
        <v>0</v>
      </c>
      <c r="J46" s="498">
        <f>+I46+'Jul-Sep Qtr Report'!J46</f>
        <v>0</v>
      </c>
      <c r="K46" s="495"/>
      <c r="L46" s="512">
        <f>+K46+'Jul-Sep Qtr Report'!L46</f>
        <v>0</v>
      </c>
      <c r="M46" s="499"/>
      <c r="N46" s="500">
        <f t="shared" si="4"/>
        <v>0</v>
      </c>
      <c r="O46" s="501">
        <f t="shared" si="4"/>
        <v>0</v>
      </c>
      <c r="P46" s="504"/>
      <c r="Q46" s="509"/>
      <c r="R46" s="504"/>
      <c r="S46" s="505">
        <f t="shared" si="2"/>
        <v>0</v>
      </c>
      <c r="T46" s="506"/>
      <c r="U46" s="505">
        <f t="shared" si="3"/>
        <v>0</v>
      </c>
    </row>
    <row r="47" spans="1:21" ht="21.75" customHeight="1">
      <c r="A47" s="537"/>
      <c r="B47" s="508" t="str">
        <f>+'budget4542.a'!B70</f>
        <v>0833</v>
      </c>
      <c r="C47" s="508" t="str">
        <f>+'budget4542.a'!C70</f>
        <v>Equipment Repair &amp; Maintenance</v>
      </c>
      <c r="D47" s="494">
        <f>+'budget4542.a'!H70</f>
        <v>0</v>
      </c>
      <c r="E47" s="495"/>
      <c r="F47" s="496">
        <f>+E47+'Jul-Sep Qtr Report'!F47</f>
        <v>0</v>
      </c>
      <c r="G47" s="495"/>
      <c r="H47" s="496">
        <f>+G47+'Jul-Sep Qtr Report'!H47</f>
        <v>0</v>
      </c>
      <c r="I47" s="497">
        <f t="shared" si="5"/>
        <v>0</v>
      </c>
      <c r="J47" s="498">
        <f>+I47+'Jul-Sep Qtr Report'!J47</f>
        <v>0</v>
      </c>
      <c r="K47" s="495"/>
      <c r="L47" s="512">
        <f>+K47+'Jul-Sep Qtr Report'!L47</f>
        <v>0</v>
      </c>
      <c r="M47" s="499"/>
      <c r="N47" s="500">
        <f t="shared" si="4"/>
        <v>0</v>
      </c>
      <c r="O47" s="501">
        <f t="shared" si="4"/>
        <v>0</v>
      </c>
      <c r="P47" s="504"/>
      <c r="Q47" s="509"/>
      <c r="R47" s="504"/>
      <c r="S47" s="505">
        <f t="shared" si="2"/>
        <v>0</v>
      </c>
      <c r="T47" s="506"/>
      <c r="U47" s="505">
        <f t="shared" si="3"/>
        <v>0</v>
      </c>
    </row>
    <row r="48" spans="1:21" ht="21.75" customHeight="1">
      <c r="A48" s="537"/>
      <c r="B48" s="508" t="str">
        <f>+'budget4542.a'!B71</f>
        <v>0835</v>
      </c>
      <c r="C48" s="508" t="str">
        <f>+'budget4542.a'!C71</f>
        <v>Equipment Service Contracts</v>
      </c>
      <c r="D48" s="494">
        <f>+'budget4542.a'!H71</f>
        <v>0</v>
      </c>
      <c r="E48" s="495"/>
      <c r="F48" s="496">
        <f>+E48+'Jul-Sep Qtr Report'!F48</f>
        <v>0</v>
      </c>
      <c r="G48" s="495"/>
      <c r="H48" s="496">
        <f>+G48+'Jul-Sep Qtr Report'!H48</f>
        <v>0</v>
      </c>
      <c r="I48" s="497">
        <f t="shared" si="5"/>
        <v>0</v>
      </c>
      <c r="J48" s="498">
        <f>+I48+'Jul-Sep Qtr Report'!J48</f>
        <v>0</v>
      </c>
      <c r="K48" s="495"/>
      <c r="L48" s="512">
        <f>+K48+'Jul-Sep Qtr Report'!L48</f>
        <v>0</v>
      </c>
      <c r="M48" s="499"/>
      <c r="N48" s="500">
        <f t="shared" si="4"/>
        <v>0</v>
      </c>
      <c r="O48" s="501">
        <f t="shared" si="4"/>
        <v>0</v>
      </c>
      <c r="P48" s="504"/>
      <c r="Q48" s="509"/>
      <c r="R48" s="504"/>
      <c r="S48" s="505">
        <f>+Q48-N48</f>
        <v>0</v>
      </c>
      <c r="T48" s="506"/>
      <c r="U48" s="505">
        <f>+D48-O48</f>
        <v>0</v>
      </c>
    </row>
    <row r="49" spans="1:21" ht="21.75" customHeight="1">
      <c r="A49" s="537"/>
      <c r="B49" s="508" t="str">
        <f>+'budget4542.a'!B72</f>
        <v>0838</v>
      </c>
      <c r="C49" s="508" t="str">
        <f>+'budget4542.a'!C72</f>
        <v>Software</v>
      </c>
      <c r="D49" s="494">
        <f>+'budget4542.a'!H72</f>
        <v>0</v>
      </c>
      <c r="E49" s="495"/>
      <c r="F49" s="496">
        <f>+E49+'Jul-Sep Qtr Report'!F49</f>
        <v>0</v>
      </c>
      <c r="G49" s="495"/>
      <c r="H49" s="496">
        <f>+G49+'Jul-Sep Qtr Report'!H49</f>
        <v>0</v>
      </c>
      <c r="I49" s="497">
        <f t="shared" si="5"/>
        <v>0</v>
      </c>
      <c r="J49" s="498">
        <f>+I49+'Jul-Sep Qtr Report'!J49</f>
        <v>0</v>
      </c>
      <c r="K49" s="495"/>
      <c r="L49" s="512">
        <f>+K49+'Jul-Sep Qtr Report'!L49</f>
        <v>0</v>
      </c>
      <c r="M49" s="499"/>
      <c r="N49" s="500">
        <f t="shared" si="4"/>
        <v>0</v>
      </c>
      <c r="O49" s="501">
        <f t="shared" si="4"/>
        <v>0</v>
      </c>
      <c r="P49" s="504"/>
      <c r="Q49" s="509"/>
      <c r="R49" s="504"/>
      <c r="S49" s="505">
        <f t="shared" si="2"/>
        <v>0</v>
      </c>
      <c r="T49" s="506"/>
      <c r="U49" s="505">
        <f t="shared" si="3"/>
        <v>0</v>
      </c>
    </row>
    <row r="50" spans="1:21" ht="21.75" customHeight="1">
      <c r="A50" s="537"/>
      <c r="B50" s="508" t="str">
        <f>+'budget4542.a'!B73</f>
        <v>0839</v>
      </c>
      <c r="C50" s="508" t="str">
        <f>+'budget4542.a'!C73</f>
        <v>Software Maintenance</v>
      </c>
      <c r="D50" s="494">
        <f>+'budget4542.a'!H73</f>
        <v>0</v>
      </c>
      <c r="E50" s="495"/>
      <c r="F50" s="496">
        <f>+E50+'Jul-Sep Qtr Report'!F50</f>
        <v>0</v>
      </c>
      <c r="G50" s="495"/>
      <c r="H50" s="496">
        <f>+G50+'Jul-Sep Qtr Report'!H50</f>
        <v>0</v>
      </c>
      <c r="I50" s="497">
        <f t="shared" si="5"/>
        <v>0</v>
      </c>
      <c r="J50" s="498">
        <f>+I50+'Jul-Sep Qtr Report'!J50</f>
        <v>0</v>
      </c>
      <c r="K50" s="495"/>
      <c r="L50" s="512">
        <f>+K50+'Jul-Sep Qtr Report'!L50</f>
        <v>0</v>
      </c>
      <c r="M50" s="499"/>
      <c r="N50" s="500">
        <f t="shared" si="4"/>
        <v>0</v>
      </c>
      <c r="O50" s="501">
        <f t="shared" si="4"/>
        <v>0</v>
      </c>
      <c r="P50" s="504"/>
      <c r="Q50" s="509"/>
      <c r="R50" s="504"/>
      <c r="S50" s="505">
        <f t="shared" si="2"/>
        <v>0</v>
      </c>
      <c r="T50" s="506"/>
      <c r="U50" s="505">
        <f t="shared" si="3"/>
        <v>0</v>
      </c>
    </row>
    <row r="51" spans="1:21" ht="21.75" customHeight="1">
      <c r="A51" s="537"/>
      <c r="B51" s="508" t="str">
        <f>+'budget4542.a'!B74</f>
        <v>0853</v>
      </c>
      <c r="C51" s="508" t="str">
        <f>+'budget4542.a'!C74</f>
        <v>Maintenance</v>
      </c>
      <c r="D51" s="494">
        <f>+'budget4542.a'!H74</f>
        <v>0</v>
      </c>
      <c r="E51" s="495"/>
      <c r="F51" s="496">
        <f>+E51+'Jul-Sep Qtr Report'!F51</f>
        <v>0</v>
      </c>
      <c r="G51" s="495"/>
      <c r="H51" s="496">
        <f>+G51+'Jul-Sep Qtr Report'!H51</f>
        <v>0</v>
      </c>
      <c r="I51" s="497">
        <f t="shared" si="5"/>
        <v>0</v>
      </c>
      <c r="J51" s="498">
        <f>+I51+'Jul-Sep Qtr Report'!J51</f>
        <v>0</v>
      </c>
      <c r="K51" s="495"/>
      <c r="L51" s="512">
        <f>+K51+'Jul-Sep Qtr Report'!L51</f>
        <v>0</v>
      </c>
      <c r="M51" s="499"/>
      <c r="N51" s="500">
        <f t="shared" si="4"/>
        <v>0</v>
      </c>
      <c r="O51" s="501">
        <f t="shared" si="4"/>
        <v>0</v>
      </c>
      <c r="P51" s="504"/>
      <c r="Q51" s="509"/>
      <c r="R51" s="504"/>
      <c r="S51" s="505">
        <f t="shared" si="2"/>
        <v>0</v>
      </c>
      <c r="T51" s="506"/>
      <c r="U51" s="505">
        <f t="shared" si="3"/>
        <v>0</v>
      </c>
    </row>
    <row r="52" spans="1:21" ht="21.75" customHeight="1">
      <c r="A52" s="537"/>
      <c r="B52" s="508" t="str">
        <f>+'budget4542.a'!B75</f>
        <v>0854</v>
      </c>
      <c r="C52" s="508" t="str">
        <f>+'budget4542.a'!C75</f>
        <v>Housekeeping</v>
      </c>
      <c r="D52" s="494">
        <f>+'budget4542.a'!H75</f>
        <v>0</v>
      </c>
      <c r="E52" s="495"/>
      <c r="F52" s="496">
        <f>+E52+'Jul-Sep Qtr Report'!F52</f>
        <v>0</v>
      </c>
      <c r="G52" s="495"/>
      <c r="H52" s="496">
        <f>+G52+'Jul-Sep Qtr Report'!H52</f>
        <v>0</v>
      </c>
      <c r="I52" s="497">
        <f t="shared" si="5"/>
        <v>0</v>
      </c>
      <c r="J52" s="498">
        <f>+I52+'Jul-Sep Qtr Report'!J52</f>
        <v>0</v>
      </c>
      <c r="K52" s="495"/>
      <c r="L52" s="512">
        <f>+K52+'Jul-Sep Qtr Report'!L52</f>
        <v>0</v>
      </c>
      <c r="M52" s="499"/>
      <c r="N52" s="500">
        <f>K52+I52+G52+E52</f>
        <v>0</v>
      </c>
      <c r="O52" s="501">
        <f>L52+J52+H52+F52</f>
        <v>0</v>
      </c>
      <c r="P52" s="504"/>
      <c r="Q52" s="509"/>
      <c r="R52" s="504"/>
      <c r="S52" s="505">
        <f>+Q52-N52</f>
        <v>0</v>
      </c>
      <c r="T52" s="506"/>
      <c r="U52" s="505">
        <f>+D52-O52</f>
        <v>0</v>
      </c>
    </row>
    <row r="53" spans="1:21" ht="21.75" customHeight="1">
      <c r="A53" s="537"/>
      <c r="B53" s="508" t="str">
        <f>+'budget4542.a'!B77</f>
        <v>0860</v>
      </c>
      <c r="C53" s="508" t="str">
        <f>+'budget4542.a'!C77</f>
        <v>Laboratory Services</v>
      </c>
      <c r="D53" s="494">
        <f>+'budget4542.a'!H77</f>
        <v>0</v>
      </c>
      <c r="E53" s="495"/>
      <c r="F53" s="496">
        <f>+E53+'Jul-Sep Qtr Report'!F53</f>
        <v>0</v>
      </c>
      <c r="G53" s="495"/>
      <c r="H53" s="496">
        <f>+G53+'Jul-Sep Qtr Report'!H53</f>
        <v>0</v>
      </c>
      <c r="I53" s="497">
        <f t="shared" si="5"/>
        <v>0</v>
      </c>
      <c r="J53" s="498">
        <f>+I53+'Jul-Sep Qtr Report'!J53</f>
        <v>0</v>
      </c>
      <c r="K53" s="495"/>
      <c r="L53" s="512">
        <f>+K53+'Jul-Sep Qtr Report'!L53</f>
        <v>0</v>
      </c>
      <c r="M53" s="499"/>
      <c r="N53" s="500">
        <f aca="true" t="shared" si="6" ref="N53:O68">K53+I53+G53+E53</f>
        <v>0</v>
      </c>
      <c r="O53" s="501">
        <f t="shared" si="6"/>
        <v>0</v>
      </c>
      <c r="P53" s="504"/>
      <c r="Q53" s="509"/>
      <c r="R53" s="504"/>
      <c r="S53" s="505">
        <f t="shared" si="2"/>
        <v>0</v>
      </c>
      <c r="T53" s="506"/>
      <c r="U53" s="505">
        <f t="shared" si="3"/>
        <v>0</v>
      </c>
    </row>
    <row r="54" spans="1:21" ht="21.75" customHeight="1">
      <c r="A54" s="537"/>
      <c r="B54" s="508" t="str">
        <f>+'budget4542.a'!B78</f>
        <v>0869</v>
      </c>
      <c r="C54" s="508" t="str">
        <f>+'budget4542.a'!C78</f>
        <v>Photography (Commercial)</v>
      </c>
      <c r="D54" s="494">
        <f>+'budget4542.a'!H78</f>
        <v>0</v>
      </c>
      <c r="E54" s="495"/>
      <c r="F54" s="496">
        <f>+E54+'Jul-Sep Qtr Report'!F54</f>
        <v>0</v>
      </c>
      <c r="G54" s="495"/>
      <c r="H54" s="496">
        <f>+G54+'Jul-Sep Qtr Report'!H54</f>
        <v>0</v>
      </c>
      <c r="I54" s="497">
        <f t="shared" si="5"/>
        <v>0</v>
      </c>
      <c r="J54" s="498">
        <f>+I54+'Jul-Sep Qtr Report'!J54</f>
        <v>0</v>
      </c>
      <c r="K54" s="495"/>
      <c r="L54" s="512">
        <f>+K54+'Jul-Sep Qtr Report'!L54</f>
        <v>0</v>
      </c>
      <c r="M54" s="499"/>
      <c r="N54" s="500">
        <f t="shared" si="6"/>
        <v>0</v>
      </c>
      <c r="O54" s="501">
        <f t="shared" si="6"/>
        <v>0</v>
      </c>
      <c r="P54" s="504"/>
      <c r="Q54" s="509"/>
      <c r="R54" s="504"/>
      <c r="S54" s="505">
        <f t="shared" si="2"/>
        <v>0</v>
      </c>
      <c r="T54" s="506"/>
      <c r="U54" s="505">
        <f t="shared" si="3"/>
        <v>0</v>
      </c>
    </row>
    <row r="55" spans="1:21" ht="21.75" customHeight="1">
      <c r="A55" s="537"/>
      <c r="B55" s="508" t="str">
        <f>+'budget4542.a'!B79</f>
        <v>0873</v>
      </c>
      <c r="C55" s="508" t="str">
        <f>+'budget4542.a'!C79</f>
        <v>Printing</v>
      </c>
      <c r="D55" s="494">
        <f>+'budget4542.a'!H79</f>
        <v>0</v>
      </c>
      <c r="E55" s="495"/>
      <c r="F55" s="496">
        <f>+E55+'Jul-Sep Qtr Report'!F55</f>
        <v>0</v>
      </c>
      <c r="G55" s="495"/>
      <c r="H55" s="496">
        <f>+G55+'Jul-Sep Qtr Report'!H55</f>
        <v>0</v>
      </c>
      <c r="I55" s="497">
        <f t="shared" si="5"/>
        <v>0</v>
      </c>
      <c r="J55" s="498">
        <f>+I55+'Jul-Sep Qtr Report'!J55</f>
        <v>0</v>
      </c>
      <c r="K55" s="495"/>
      <c r="L55" s="512">
        <f>+K55+'Jul-Sep Qtr Report'!L55</f>
        <v>0</v>
      </c>
      <c r="M55" s="499"/>
      <c r="N55" s="500">
        <f t="shared" si="6"/>
        <v>0</v>
      </c>
      <c r="O55" s="501">
        <f t="shared" si="6"/>
        <v>0</v>
      </c>
      <c r="P55" s="504"/>
      <c r="Q55" s="509"/>
      <c r="R55" s="504"/>
      <c r="S55" s="505">
        <f t="shared" si="2"/>
        <v>0</v>
      </c>
      <c r="T55" s="506"/>
      <c r="U55" s="505">
        <f t="shared" si="3"/>
        <v>0</v>
      </c>
    </row>
    <row r="56" spans="1:21" ht="21.75" customHeight="1">
      <c r="A56" s="537"/>
      <c r="B56" s="508" t="str">
        <f>+'budget4542.a'!B80</f>
        <v>0881</v>
      </c>
      <c r="C56" s="508" t="str">
        <f>+'budget4542.a'!C80</f>
        <v>Purchase of Care</v>
      </c>
      <c r="D56" s="494">
        <f>+'budget4542.a'!H80</f>
        <v>0</v>
      </c>
      <c r="E56" s="495"/>
      <c r="F56" s="496">
        <f>+E56+'Jul-Sep Qtr Report'!F56</f>
        <v>0</v>
      </c>
      <c r="G56" s="495"/>
      <c r="H56" s="496">
        <f>+G56+'Jul-Sep Qtr Report'!H56</f>
        <v>0</v>
      </c>
      <c r="I56" s="497">
        <f t="shared" si="5"/>
        <v>0</v>
      </c>
      <c r="J56" s="498">
        <f>+I56+'Jul-Sep Qtr Report'!J56</f>
        <v>0</v>
      </c>
      <c r="K56" s="495"/>
      <c r="L56" s="512">
        <f>+K56+'Jul-Sep Qtr Report'!L56</f>
        <v>0</v>
      </c>
      <c r="M56" s="499"/>
      <c r="N56" s="500">
        <f t="shared" si="6"/>
        <v>0</v>
      </c>
      <c r="O56" s="501">
        <f t="shared" si="6"/>
        <v>0</v>
      </c>
      <c r="P56" s="504"/>
      <c r="Q56" s="509"/>
      <c r="R56" s="504"/>
      <c r="S56" s="505">
        <f t="shared" si="2"/>
        <v>0</v>
      </c>
      <c r="T56" s="506"/>
      <c r="U56" s="505">
        <f t="shared" si="3"/>
        <v>0</v>
      </c>
    </row>
    <row r="57" spans="1:21" ht="21.75" customHeight="1">
      <c r="A57" s="537"/>
      <c r="B57" s="508" t="str">
        <f>+'budget4542.a'!B81</f>
        <v>0885</v>
      </c>
      <c r="C57" s="508" t="str">
        <f>+'budget4542.a'!C81</f>
        <v>Trash Disposal</v>
      </c>
      <c r="D57" s="494">
        <f>+'budget4542.a'!H81</f>
        <v>0</v>
      </c>
      <c r="E57" s="495"/>
      <c r="F57" s="496">
        <f>+E57+'Jul-Sep Qtr Report'!F57</f>
        <v>0</v>
      </c>
      <c r="G57" s="495"/>
      <c r="H57" s="496">
        <f>+G57+'Jul-Sep Qtr Report'!H57</f>
        <v>0</v>
      </c>
      <c r="I57" s="497">
        <f t="shared" si="5"/>
        <v>0</v>
      </c>
      <c r="J57" s="498">
        <f>+I57+'Jul-Sep Qtr Report'!J57</f>
        <v>0</v>
      </c>
      <c r="K57" s="495"/>
      <c r="L57" s="512">
        <f>+K57+'Jul-Sep Qtr Report'!L57</f>
        <v>0</v>
      </c>
      <c r="M57" s="499"/>
      <c r="N57" s="500">
        <f>K57+I57+G57+E57</f>
        <v>0</v>
      </c>
      <c r="O57" s="501">
        <f t="shared" si="6"/>
        <v>0</v>
      </c>
      <c r="P57" s="504"/>
      <c r="Q57" s="509"/>
      <c r="R57" s="504"/>
      <c r="S57" s="505">
        <f t="shared" si="2"/>
        <v>0</v>
      </c>
      <c r="T57" s="506"/>
      <c r="U57" s="505">
        <f t="shared" si="3"/>
        <v>0</v>
      </c>
    </row>
    <row r="58" spans="1:21" ht="21.75" customHeight="1">
      <c r="A58" s="537"/>
      <c r="B58" s="508" t="str">
        <f>+'budget4542.a'!B82</f>
        <v>0896</v>
      </c>
      <c r="C58" s="508" t="str">
        <f>+'budget4542.a'!C82</f>
        <v>Human Service Contracts</v>
      </c>
      <c r="D58" s="494">
        <f>+'budget4542.a'!H82</f>
        <v>0</v>
      </c>
      <c r="E58" s="495"/>
      <c r="F58" s="496">
        <f>+E58+'Jul-Sep Qtr Report'!F58</f>
        <v>0</v>
      </c>
      <c r="G58" s="495"/>
      <c r="H58" s="496">
        <f>+G58+'Jul-Sep Qtr Report'!H58</f>
        <v>0</v>
      </c>
      <c r="I58" s="497">
        <f t="shared" si="5"/>
        <v>0</v>
      </c>
      <c r="J58" s="498">
        <f>+I58+'Jul-Sep Qtr Report'!J58</f>
        <v>0</v>
      </c>
      <c r="K58" s="495"/>
      <c r="L58" s="512">
        <f>+K58+'Jul-Sep Qtr Report'!L58</f>
        <v>0</v>
      </c>
      <c r="M58" s="499"/>
      <c r="N58" s="500">
        <f t="shared" si="6"/>
        <v>0</v>
      </c>
      <c r="O58" s="501">
        <f t="shared" si="6"/>
        <v>0</v>
      </c>
      <c r="P58" s="504"/>
      <c r="Q58" s="510"/>
      <c r="R58" s="504"/>
      <c r="S58" s="505">
        <f t="shared" si="2"/>
        <v>0</v>
      </c>
      <c r="T58" s="506"/>
      <c r="U58" s="505">
        <f t="shared" si="3"/>
        <v>0</v>
      </c>
    </row>
    <row r="59" spans="1:21" ht="21.75" customHeight="1">
      <c r="A59" s="537"/>
      <c r="B59" s="508" t="str">
        <f>+'budget4542.a'!B83</f>
        <v>0899</v>
      </c>
      <c r="C59" s="508" t="str">
        <f>+'budget4542.a'!C83</f>
        <v>Special Projects</v>
      </c>
      <c r="D59" s="494">
        <f>+'budget4542.a'!H83</f>
        <v>0</v>
      </c>
      <c r="E59" s="495"/>
      <c r="F59" s="496">
        <f>+E59+'Jul-Sep Qtr Report'!F59</f>
        <v>0</v>
      </c>
      <c r="G59" s="495"/>
      <c r="H59" s="496">
        <f>+G59+'Jul-Sep Qtr Report'!H59</f>
        <v>0</v>
      </c>
      <c r="I59" s="497">
        <f t="shared" si="5"/>
        <v>0</v>
      </c>
      <c r="J59" s="498">
        <f>+I59+'Jul-Sep Qtr Report'!J59</f>
        <v>0</v>
      </c>
      <c r="K59" s="495"/>
      <c r="L59" s="512">
        <f>+K59+'Jul-Sep Qtr Report'!L59</f>
        <v>0</v>
      </c>
      <c r="M59" s="499"/>
      <c r="N59" s="500">
        <f t="shared" si="6"/>
        <v>0</v>
      </c>
      <c r="O59" s="501">
        <f t="shared" si="6"/>
        <v>0</v>
      </c>
      <c r="P59" s="504"/>
      <c r="Q59" s="510"/>
      <c r="R59" s="504"/>
      <c r="S59" s="505">
        <f t="shared" si="2"/>
        <v>0</v>
      </c>
      <c r="T59" s="506"/>
      <c r="U59" s="505">
        <f t="shared" si="3"/>
        <v>0</v>
      </c>
    </row>
    <row r="60" spans="1:21" ht="21.75" customHeight="1">
      <c r="A60" s="537"/>
      <c r="B60" s="508" t="str">
        <f>+'budget4542.a'!B84</f>
        <v>0909</v>
      </c>
      <c r="C60" s="508" t="str">
        <f>+'budget4542.a'!C84</f>
        <v>Cleaning Supplies</v>
      </c>
      <c r="D60" s="494">
        <f>+'budget4542.a'!H84</f>
        <v>0</v>
      </c>
      <c r="E60" s="495"/>
      <c r="F60" s="496">
        <f>+E60+'Jul-Sep Qtr Report'!F60</f>
        <v>0</v>
      </c>
      <c r="G60" s="495"/>
      <c r="H60" s="496">
        <f>+G60+'Jul-Sep Qtr Report'!H60</f>
        <v>0</v>
      </c>
      <c r="I60" s="497">
        <f t="shared" si="5"/>
        <v>0</v>
      </c>
      <c r="J60" s="498">
        <f>+I60+'Jul-Sep Qtr Report'!J60</f>
        <v>0</v>
      </c>
      <c r="K60" s="495"/>
      <c r="L60" s="512">
        <f>+K60+'Jul-Sep Qtr Report'!L60</f>
        <v>0</v>
      </c>
      <c r="M60" s="499"/>
      <c r="N60" s="500">
        <f t="shared" si="6"/>
        <v>0</v>
      </c>
      <c r="O60" s="501">
        <f t="shared" si="6"/>
        <v>0</v>
      </c>
      <c r="P60" s="504"/>
      <c r="Q60" s="510"/>
      <c r="R60" s="504"/>
      <c r="S60" s="505">
        <f>+Q60-N60</f>
        <v>0</v>
      </c>
      <c r="T60" s="506"/>
      <c r="U60" s="505">
        <f>+D60-O60</f>
        <v>0</v>
      </c>
    </row>
    <row r="61" spans="1:21" ht="21.75" customHeight="1">
      <c r="A61" s="537"/>
      <c r="B61" s="508" t="str">
        <f>+'budget4542.a'!B85</f>
        <v>0919</v>
      </c>
      <c r="C61" s="508" t="str">
        <f>+'budget4542.a'!C85</f>
        <v>Educational Supplies</v>
      </c>
      <c r="D61" s="494">
        <f>+'budget4542.a'!H85</f>
        <v>0</v>
      </c>
      <c r="E61" s="495"/>
      <c r="F61" s="496">
        <f>+E61+'Jul-Sep Qtr Report'!F61</f>
        <v>0</v>
      </c>
      <c r="G61" s="495"/>
      <c r="H61" s="496">
        <f>+G61+'Jul-Sep Qtr Report'!H61</f>
        <v>0</v>
      </c>
      <c r="I61" s="497">
        <f t="shared" si="5"/>
        <v>0</v>
      </c>
      <c r="J61" s="498">
        <f>+I61+'Jul-Sep Qtr Report'!J61</f>
        <v>0</v>
      </c>
      <c r="K61" s="495"/>
      <c r="L61" s="512">
        <f>+K61+'Jul-Sep Qtr Report'!L61</f>
        <v>0</v>
      </c>
      <c r="M61" s="499"/>
      <c r="N61" s="500">
        <f t="shared" si="6"/>
        <v>0</v>
      </c>
      <c r="O61" s="501">
        <f t="shared" si="6"/>
        <v>0</v>
      </c>
      <c r="P61" s="504"/>
      <c r="Q61" s="509"/>
      <c r="R61" s="504"/>
      <c r="S61" s="505">
        <f t="shared" si="2"/>
        <v>0</v>
      </c>
      <c r="T61" s="506"/>
      <c r="U61" s="505">
        <f t="shared" si="3"/>
        <v>0</v>
      </c>
    </row>
    <row r="62" spans="1:21" ht="21.75" customHeight="1">
      <c r="A62" s="537"/>
      <c r="B62" s="508" t="str">
        <f>+'budget4542.a'!B86</f>
        <v>0924</v>
      </c>
      <c r="C62" s="508" t="str">
        <f>+'budget4542.a'!C86</f>
        <v>Food</v>
      </c>
      <c r="D62" s="494">
        <f>+'budget4542.a'!H86</f>
        <v>0</v>
      </c>
      <c r="E62" s="495"/>
      <c r="F62" s="496">
        <f>+E62+'Jul-Sep Qtr Report'!F62</f>
        <v>0</v>
      </c>
      <c r="G62" s="495"/>
      <c r="H62" s="496">
        <f>+G62+'Jul-Sep Qtr Report'!H62</f>
        <v>0</v>
      </c>
      <c r="I62" s="497">
        <f t="shared" si="5"/>
        <v>0</v>
      </c>
      <c r="J62" s="498">
        <f>+I62+'Jul-Sep Qtr Report'!J62</f>
        <v>0</v>
      </c>
      <c r="K62" s="495"/>
      <c r="L62" s="512">
        <f>+K62+'Jul-Sep Qtr Report'!L62</f>
        <v>0</v>
      </c>
      <c r="M62" s="499"/>
      <c r="N62" s="500">
        <f t="shared" si="6"/>
        <v>0</v>
      </c>
      <c r="O62" s="501">
        <f t="shared" si="6"/>
        <v>0</v>
      </c>
      <c r="P62" s="504"/>
      <c r="Q62" s="509"/>
      <c r="R62" s="504"/>
      <c r="S62" s="505">
        <f t="shared" si="2"/>
        <v>0</v>
      </c>
      <c r="T62" s="506"/>
      <c r="U62" s="505">
        <f t="shared" si="3"/>
        <v>0</v>
      </c>
    </row>
    <row r="63" spans="1:21" ht="21.75" customHeight="1">
      <c r="A63" s="537"/>
      <c r="B63" s="508" t="str">
        <f>+'budget4542.a'!B87</f>
        <v>0953</v>
      </c>
      <c r="C63" s="508" t="str">
        <f>+'budget4542.a'!C87</f>
        <v>Medicine, Drugs &amp; Chemicals</v>
      </c>
      <c r="D63" s="494">
        <f>+'budget4542.a'!H87</f>
        <v>0</v>
      </c>
      <c r="E63" s="495"/>
      <c r="F63" s="496">
        <f>+E63+'Jul-Sep Qtr Report'!F63</f>
        <v>0</v>
      </c>
      <c r="G63" s="495"/>
      <c r="H63" s="496">
        <f>+G63+'Jul-Sep Qtr Report'!H63</f>
        <v>0</v>
      </c>
      <c r="I63" s="497">
        <f t="shared" si="5"/>
        <v>0</v>
      </c>
      <c r="J63" s="498">
        <f>+I63+'Jul-Sep Qtr Report'!J63</f>
        <v>0</v>
      </c>
      <c r="K63" s="495"/>
      <c r="L63" s="512">
        <f>+K63+'Jul-Sep Qtr Report'!L63</f>
        <v>0</v>
      </c>
      <c r="M63" s="499"/>
      <c r="N63" s="500">
        <f t="shared" si="6"/>
        <v>0</v>
      </c>
      <c r="O63" s="501">
        <f t="shared" si="6"/>
        <v>0</v>
      </c>
      <c r="P63" s="504"/>
      <c r="Q63" s="509"/>
      <c r="R63" s="504"/>
      <c r="S63" s="505">
        <f t="shared" si="2"/>
        <v>0</v>
      </c>
      <c r="T63" s="506"/>
      <c r="U63" s="505">
        <f t="shared" si="3"/>
        <v>0</v>
      </c>
    </row>
    <row r="64" spans="1:21" ht="21.75" customHeight="1">
      <c r="A64" s="537"/>
      <c r="B64" s="508" t="str">
        <f>+'budget4542.a'!B88</f>
        <v>0957</v>
      </c>
      <c r="C64" s="508" t="str">
        <f>+'budget4542.a'!C88</f>
        <v>Medical Supplies</v>
      </c>
      <c r="D64" s="494">
        <f>+'budget4542.a'!H88</f>
        <v>0</v>
      </c>
      <c r="E64" s="495"/>
      <c r="F64" s="496">
        <f>+E64+'Jul-Sep Qtr Report'!F64</f>
        <v>0</v>
      </c>
      <c r="G64" s="495"/>
      <c r="H64" s="496">
        <f>+G64+'Jul-Sep Qtr Report'!H64</f>
        <v>0</v>
      </c>
      <c r="I64" s="497">
        <f t="shared" si="5"/>
        <v>0</v>
      </c>
      <c r="J64" s="498">
        <f>+I64+'Jul-Sep Qtr Report'!J64</f>
        <v>0</v>
      </c>
      <c r="K64" s="495"/>
      <c r="L64" s="512">
        <f>+K64+'Jul-Sep Qtr Report'!L64</f>
        <v>0</v>
      </c>
      <c r="M64" s="499"/>
      <c r="N64" s="500">
        <f t="shared" si="6"/>
        <v>0</v>
      </c>
      <c r="O64" s="501">
        <f t="shared" si="6"/>
        <v>0</v>
      </c>
      <c r="P64" s="504"/>
      <c r="Q64" s="509"/>
      <c r="R64" s="504"/>
      <c r="S64" s="505">
        <f t="shared" si="2"/>
        <v>0</v>
      </c>
      <c r="T64" s="506"/>
      <c r="U64" s="505">
        <f t="shared" si="3"/>
        <v>0</v>
      </c>
    </row>
    <row r="65" spans="1:21" ht="21.75" customHeight="1">
      <c r="A65" s="537"/>
      <c r="B65" s="508" t="str">
        <f>+'budget4542.a'!B89</f>
        <v>0965</v>
      </c>
      <c r="C65" s="508" t="str">
        <f>+'budget4542.a'!C89</f>
        <v>Office Supplies</v>
      </c>
      <c r="D65" s="494">
        <f>+'budget4542.a'!H89</f>
        <v>0</v>
      </c>
      <c r="E65" s="495"/>
      <c r="F65" s="496">
        <f>+E65+'Jul-Sep Qtr Report'!F65</f>
        <v>0</v>
      </c>
      <c r="G65" s="495"/>
      <c r="H65" s="496">
        <f>+G65+'Jul-Sep Qtr Report'!H65</f>
        <v>0</v>
      </c>
      <c r="I65" s="497">
        <f t="shared" si="5"/>
        <v>0</v>
      </c>
      <c r="J65" s="498">
        <f>+I65+'Jul-Sep Qtr Report'!J65</f>
        <v>0</v>
      </c>
      <c r="K65" s="495"/>
      <c r="L65" s="512">
        <f>+K65+'Jul-Sep Qtr Report'!L65</f>
        <v>0</v>
      </c>
      <c r="M65" s="499"/>
      <c r="N65" s="500">
        <f t="shared" si="6"/>
        <v>0</v>
      </c>
      <c r="O65" s="501">
        <f t="shared" si="6"/>
        <v>0</v>
      </c>
      <c r="P65" s="504"/>
      <c r="Q65" s="509"/>
      <c r="R65" s="504"/>
      <c r="S65" s="505">
        <f t="shared" si="2"/>
        <v>0</v>
      </c>
      <c r="T65" s="506"/>
      <c r="U65" s="505">
        <f t="shared" si="3"/>
        <v>0</v>
      </c>
    </row>
    <row r="66" spans="1:21" ht="21.75" customHeight="1">
      <c r="A66" s="537"/>
      <c r="B66" s="508" t="str">
        <f>+'budget4542.a'!B90</f>
        <v>0986</v>
      </c>
      <c r="C66" s="508" t="str">
        <f>+'budget4542.a'!C90</f>
        <v>Other Supplies NOT ALLOWABLE COST</v>
      </c>
      <c r="D66" s="494">
        <f>+'budget4542.a'!H90</f>
        <v>0</v>
      </c>
      <c r="E66" s="495"/>
      <c r="F66" s="496">
        <f>+E66+'Jul-Sep Qtr Report'!F66</f>
        <v>0</v>
      </c>
      <c r="G66" s="495"/>
      <c r="H66" s="496">
        <f>+G66+'Jul-Sep Qtr Report'!H66</f>
        <v>0</v>
      </c>
      <c r="I66" s="497">
        <f t="shared" si="5"/>
        <v>0</v>
      </c>
      <c r="J66" s="498">
        <f>+I66+'Jul-Sep Qtr Report'!J66</f>
        <v>0</v>
      </c>
      <c r="K66" s="495"/>
      <c r="L66" s="512">
        <f>+K66+'Jul-Sep Qtr Report'!L66</f>
        <v>0</v>
      </c>
      <c r="M66" s="499"/>
      <c r="N66" s="500">
        <f t="shared" si="6"/>
        <v>0</v>
      </c>
      <c r="O66" s="501">
        <f t="shared" si="6"/>
        <v>0</v>
      </c>
      <c r="P66" s="504"/>
      <c r="Q66" s="509"/>
      <c r="R66" s="504"/>
      <c r="S66" s="505">
        <f t="shared" si="2"/>
        <v>0</v>
      </c>
      <c r="T66" s="506"/>
      <c r="U66" s="505">
        <f t="shared" si="3"/>
        <v>0</v>
      </c>
    </row>
    <row r="67" spans="1:21" ht="21.75" customHeight="1">
      <c r="A67" s="537"/>
      <c r="B67" s="508" t="str">
        <f>+'budget4542.a'!B91</f>
        <v>1060</v>
      </c>
      <c r="C67" s="508" t="str">
        <f>+'budget4542.a'!C91</f>
        <v>Computer Equipment *</v>
      </c>
      <c r="D67" s="494">
        <f>+'budget4542.a'!H91</f>
        <v>0</v>
      </c>
      <c r="E67" s="495"/>
      <c r="F67" s="496">
        <f>+E67+'Jul-Sep Qtr Report'!F67</f>
        <v>0</v>
      </c>
      <c r="G67" s="495"/>
      <c r="H67" s="496">
        <f>+G67+'Jul-Sep Qtr Report'!H67</f>
        <v>0</v>
      </c>
      <c r="I67" s="497">
        <f t="shared" si="5"/>
        <v>0</v>
      </c>
      <c r="J67" s="498">
        <f>+I67+'Jul-Sep Qtr Report'!J67</f>
        <v>0</v>
      </c>
      <c r="K67" s="495"/>
      <c r="L67" s="512">
        <f>+K67+'Jul-Sep Qtr Report'!L67</f>
        <v>0</v>
      </c>
      <c r="M67" s="499"/>
      <c r="N67" s="500">
        <f t="shared" si="6"/>
        <v>0</v>
      </c>
      <c r="O67" s="501">
        <f t="shared" si="6"/>
        <v>0</v>
      </c>
      <c r="P67" s="504"/>
      <c r="Q67" s="510"/>
      <c r="R67" s="504"/>
      <c r="S67" s="505">
        <f t="shared" si="2"/>
        <v>0</v>
      </c>
      <c r="T67" s="506"/>
      <c r="U67" s="505">
        <f t="shared" si="3"/>
        <v>0</v>
      </c>
    </row>
    <row r="68" spans="1:21" ht="21.75" customHeight="1">
      <c r="A68" s="537"/>
      <c r="B68" s="508" t="str">
        <f>+'budget4542.a'!B92</f>
        <v>1073</v>
      </c>
      <c r="C68" s="508" t="str">
        <f>+'budget4542.a'!C92</f>
        <v>Office Equipment  *</v>
      </c>
      <c r="D68" s="494">
        <f>+'budget4542.a'!H92</f>
        <v>0</v>
      </c>
      <c r="E68" s="495"/>
      <c r="F68" s="496">
        <f>+E68+'Jul-Sep Qtr Report'!F68</f>
        <v>0</v>
      </c>
      <c r="G68" s="495"/>
      <c r="H68" s="496">
        <f>+G68+'Jul-Sep Qtr Report'!H68</f>
        <v>0</v>
      </c>
      <c r="I68" s="497">
        <f t="shared" si="5"/>
        <v>0</v>
      </c>
      <c r="J68" s="498">
        <f>+I68+'Jul-Sep Qtr Report'!J68</f>
        <v>0</v>
      </c>
      <c r="K68" s="495"/>
      <c r="L68" s="512">
        <f>+K68+'Jul-Sep Qtr Report'!L68</f>
        <v>0</v>
      </c>
      <c r="M68" s="499"/>
      <c r="N68" s="500">
        <f t="shared" si="6"/>
        <v>0</v>
      </c>
      <c r="O68" s="501">
        <f t="shared" si="6"/>
        <v>0</v>
      </c>
      <c r="P68" s="504"/>
      <c r="Q68" s="510"/>
      <c r="R68" s="504"/>
      <c r="S68" s="505">
        <f t="shared" si="2"/>
        <v>0</v>
      </c>
      <c r="T68" s="506"/>
      <c r="U68" s="505">
        <f t="shared" si="3"/>
        <v>0</v>
      </c>
    </row>
    <row r="69" spans="1:21" ht="21.75" customHeight="1">
      <c r="A69" s="537"/>
      <c r="B69" s="508" t="str">
        <f>+'budget4542.a'!B93</f>
        <v>1180</v>
      </c>
      <c r="C69" s="508" t="str">
        <f>+'budget4542.a'!C93</f>
        <v>Personal Computer Equipment *</v>
      </c>
      <c r="D69" s="494">
        <f>+'budget4542.a'!H93</f>
        <v>0</v>
      </c>
      <c r="E69" s="495"/>
      <c r="F69" s="496">
        <f>+E69+'Jul-Sep Qtr Report'!F69</f>
        <v>0</v>
      </c>
      <c r="G69" s="495"/>
      <c r="H69" s="496">
        <f>+G69+'Jul-Sep Qtr Report'!H69</f>
        <v>0</v>
      </c>
      <c r="I69" s="497">
        <f t="shared" si="5"/>
        <v>0</v>
      </c>
      <c r="J69" s="498">
        <f>+I69+'Jul-Sep Qtr Report'!J69</f>
        <v>0</v>
      </c>
      <c r="K69" s="495"/>
      <c r="L69" s="512">
        <f>+K69+'Jul-Sep Qtr Report'!L69</f>
        <v>0</v>
      </c>
      <c r="M69" s="499"/>
      <c r="N69" s="500">
        <f aca="true" t="shared" si="7" ref="N69:O77">K69+I69+G69+E69</f>
        <v>0</v>
      </c>
      <c r="O69" s="501">
        <f t="shared" si="7"/>
        <v>0</v>
      </c>
      <c r="P69" s="504"/>
      <c r="Q69" s="510"/>
      <c r="R69" s="504"/>
      <c r="S69" s="505">
        <f t="shared" si="2"/>
        <v>0</v>
      </c>
      <c r="T69" s="506"/>
      <c r="U69" s="505">
        <f t="shared" si="3"/>
        <v>0</v>
      </c>
    </row>
    <row r="70" spans="1:21" ht="21.75" customHeight="1">
      <c r="A70" s="537"/>
      <c r="B70" s="508" t="str">
        <f>+'budget4542.a'!B94</f>
        <v>1192</v>
      </c>
      <c r="C70" s="508" t="str">
        <f>+'budget4542.a'!C94</f>
        <v>Medical Equipment *</v>
      </c>
      <c r="D70" s="494">
        <f>+'budget4542.a'!H94</f>
        <v>0</v>
      </c>
      <c r="E70" s="495"/>
      <c r="F70" s="496">
        <f>+E70+'Jul-Sep Qtr Report'!F70</f>
        <v>0</v>
      </c>
      <c r="G70" s="495"/>
      <c r="H70" s="496">
        <f>+G70+'Jul-Sep Qtr Report'!H70</f>
        <v>0</v>
      </c>
      <c r="I70" s="497">
        <f t="shared" si="5"/>
        <v>0</v>
      </c>
      <c r="J70" s="498">
        <f>+I70+'Jul-Sep Qtr Report'!J70</f>
        <v>0</v>
      </c>
      <c r="K70" s="495"/>
      <c r="L70" s="512">
        <f>+K70+'Jul-Sep Qtr Report'!L70</f>
        <v>0</v>
      </c>
      <c r="M70" s="499"/>
      <c r="N70" s="500">
        <f t="shared" si="7"/>
        <v>0</v>
      </c>
      <c r="O70" s="501">
        <f t="shared" si="7"/>
        <v>0</v>
      </c>
      <c r="P70" s="504"/>
      <c r="Q70" s="510"/>
      <c r="R70" s="504"/>
      <c r="S70" s="505">
        <f t="shared" si="2"/>
        <v>0</v>
      </c>
      <c r="T70" s="506"/>
      <c r="U70" s="505">
        <f t="shared" si="3"/>
        <v>0</v>
      </c>
    </row>
    <row r="71" spans="1:21" ht="21.75" customHeight="1">
      <c r="A71" s="537"/>
      <c r="B71" s="508" t="str">
        <f>+'budget4542.a'!B95</f>
        <v>1193</v>
      </c>
      <c r="C71" s="508" t="str">
        <f>+'budget4542.a'!C95</f>
        <v>Office Equipment  *</v>
      </c>
      <c r="D71" s="494">
        <f>+'budget4542.a'!H95</f>
        <v>0</v>
      </c>
      <c r="E71" s="495"/>
      <c r="F71" s="496">
        <f>+E71+'Jul-Sep Qtr Report'!F71</f>
        <v>0</v>
      </c>
      <c r="G71" s="495"/>
      <c r="H71" s="496">
        <f>+G71+'Jul-Sep Qtr Report'!H71</f>
        <v>0</v>
      </c>
      <c r="I71" s="497">
        <f t="shared" si="5"/>
        <v>0</v>
      </c>
      <c r="J71" s="498">
        <f>+I71+'Jul-Sep Qtr Report'!J71</f>
        <v>0</v>
      </c>
      <c r="K71" s="495"/>
      <c r="L71" s="512">
        <f>+K71+'Jul-Sep Qtr Report'!L71</f>
        <v>0</v>
      </c>
      <c r="M71" s="499"/>
      <c r="N71" s="500">
        <f t="shared" si="7"/>
        <v>0</v>
      </c>
      <c r="O71" s="501">
        <f t="shared" si="7"/>
        <v>0</v>
      </c>
      <c r="P71" s="504"/>
      <c r="Q71" s="510"/>
      <c r="R71" s="504"/>
      <c r="S71" s="505">
        <f t="shared" si="2"/>
        <v>0</v>
      </c>
      <c r="T71" s="506"/>
      <c r="U71" s="505">
        <f t="shared" si="3"/>
        <v>0</v>
      </c>
    </row>
    <row r="72" spans="1:21" ht="21.75" customHeight="1">
      <c r="A72" s="537"/>
      <c r="B72" s="508" t="str">
        <f>+'budget4542.a'!B96</f>
        <v>1331</v>
      </c>
      <c r="C72" s="508" t="str">
        <f>+'budget4542.a'!C96</f>
        <v>Dues &amp; Memberships</v>
      </c>
      <c r="D72" s="494">
        <f>+'budget4542.a'!H96</f>
        <v>0</v>
      </c>
      <c r="E72" s="495"/>
      <c r="F72" s="496">
        <f>+E72+'Jul-Sep Qtr Report'!F72</f>
        <v>0</v>
      </c>
      <c r="G72" s="495"/>
      <c r="H72" s="496">
        <f>+G72+'Jul-Sep Qtr Report'!H72</f>
        <v>0</v>
      </c>
      <c r="I72" s="497">
        <f t="shared" si="5"/>
        <v>0</v>
      </c>
      <c r="J72" s="498">
        <f>+I72+'Jul-Sep Qtr Report'!J72</f>
        <v>0</v>
      </c>
      <c r="K72" s="495"/>
      <c r="L72" s="512">
        <f>+K72+'Jul-Sep Qtr Report'!L72</f>
        <v>0</v>
      </c>
      <c r="M72" s="499"/>
      <c r="N72" s="500">
        <f t="shared" si="7"/>
        <v>0</v>
      </c>
      <c r="O72" s="501">
        <f t="shared" si="7"/>
        <v>0</v>
      </c>
      <c r="P72" s="504"/>
      <c r="Q72" s="510"/>
      <c r="R72" s="504"/>
      <c r="S72" s="505">
        <f t="shared" si="2"/>
        <v>0</v>
      </c>
      <c r="T72" s="506"/>
      <c r="U72" s="505">
        <f t="shared" si="3"/>
        <v>0</v>
      </c>
    </row>
    <row r="73" spans="1:21" ht="21.75" customHeight="1">
      <c r="A73" s="537"/>
      <c r="B73" s="508" t="str">
        <f>+'budget4542.a'!B97</f>
        <v>1332</v>
      </c>
      <c r="C73" s="508" t="str">
        <f>+'budget4542.a'!C97</f>
        <v>Insurance</v>
      </c>
      <c r="D73" s="494">
        <f>+'budget4542.a'!H97</f>
        <v>0</v>
      </c>
      <c r="E73" s="495"/>
      <c r="F73" s="496">
        <f>+E73+'Jul-Sep Qtr Report'!F73</f>
        <v>0</v>
      </c>
      <c r="G73" s="495"/>
      <c r="H73" s="496">
        <f>+G73+'Jul-Sep Qtr Report'!H73</f>
        <v>0</v>
      </c>
      <c r="I73" s="497">
        <f t="shared" si="5"/>
        <v>0</v>
      </c>
      <c r="J73" s="498">
        <f>+I73+'Jul-Sep Qtr Report'!J73</f>
        <v>0</v>
      </c>
      <c r="K73" s="495"/>
      <c r="L73" s="512">
        <f>+K73+'Jul-Sep Qtr Report'!L73</f>
        <v>0</v>
      </c>
      <c r="M73" s="499"/>
      <c r="N73" s="500">
        <f t="shared" si="7"/>
        <v>0</v>
      </c>
      <c r="O73" s="501">
        <f t="shared" si="7"/>
        <v>0</v>
      </c>
      <c r="P73" s="504"/>
      <c r="Q73" s="509"/>
      <c r="R73" s="504"/>
      <c r="S73" s="505">
        <f t="shared" si="2"/>
        <v>0</v>
      </c>
      <c r="T73" s="506"/>
      <c r="U73" s="505">
        <f t="shared" si="3"/>
        <v>0</v>
      </c>
    </row>
    <row r="74" spans="1:21" ht="21.75" customHeight="1">
      <c r="A74" s="537"/>
      <c r="B74" s="508" t="str">
        <f>+'budget4542.a'!B98</f>
        <v>1334</v>
      </c>
      <c r="C74" s="508" t="str">
        <f>+'budget4542.a'!C98</f>
        <v>Rent</v>
      </c>
      <c r="D74" s="494">
        <f>+'budget4542.a'!H98</f>
        <v>0</v>
      </c>
      <c r="E74" s="495"/>
      <c r="F74" s="496">
        <f>+E74+'Jul-Sep Qtr Report'!F74</f>
        <v>0</v>
      </c>
      <c r="G74" s="495"/>
      <c r="H74" s="496">
        <f>+G74+'Jul-Sep Qtr Report'!H74</f>
        <v>0</v>
      </c>
      <c r="I74" s="497">
        <f t="shared" si="5"/>
        <v>0</v>
      </c>
      <c r="J74" s="498">
        <f>+I74+'Jul-Sep Qtr Report'!J74</f>
        <v>0</v>
      </c>
      <c r="K74" s="495"/>
      <c r="L74" s="512">
        <f>+K74+'Jul-Sep Qtr Report'!L74</f>
        <v>0</v>
      </c>
      <c r="M74" s="499"/>
      <c r="N74" s="500">
        <f t="shared" si="7"/>
        <v>0</v>
      </c>
      <c r="O74" s="501">
        <f t="shared" si="7"/>
        <v>0</v>
      </c>
      <c r="P74" s="504"/>
      <c r="Q74" s="509"/>
      <c r="R74" s="504"/>
      <c r="S74" s="505">
        <f>+Q74-N74</f>
        <v>0</v>
      </c>
      <c r="T74" s="506"/>
      <c r="U74" s="505">
        <f>+D74-O74</f>
        <v>0</v>
      </c>
    </row>
    <row r="75" spans="1:21" ht="21.75" customHeight="1">
      <c r="A75" s="537"/>
      <c r="B75" s="508" t="str">
        <f>+'budget4542.a'!B99</f>
        <v>1336</v>
      </c>
      <c r="C75" s="508" t="str">
        <f>+'budget4542.a'!C99</f>
        <v>Subscriptions</v>
      </c>
      <c r="D75" s="494">
        <f>+'budget4542.a'!H99</f>
        <v>0</v>
      </c>
      <c r="E75" s="495"/>
      <c r="F75" s="496">
        <f>+E75+'Jul-Sep Qtr Report'!F75</f>
        <v>0</v>
      </c>
      <c r="G75" s="495"/>
      <c r="H75" s="496">
        <f>+G75+'Jul-Sep Qtr Report'!H75</f>
        <v>0</v>
      </c>
      <c r="I75" s="497">
        <f t="shared" si="5"/>
        <v>0</v>
      </c>
      <c r="J75" s="498">
        <f>+I75+'Jul-Sep Qtr Report'!J75</f>
        <v>0</v>
      </c>
      <c r="K75" s="495"/>
      <c r="L75" s="512">
        <f>+K75+'Jul-Sep Qtr Report'!L75</f>
        <v>0</v>
      </c>
      <c r="M75" s="499"/>
      <c r="N75" s="500">
        <f t="shared" si="7"/>
        <v>0</v>
      </c>
      <c r="O75" s="501">
        <f t="shared" si="7"/>
        <v>0</v>
      </c>
      <c r="P75" s="504"/>
      <c r="Q75" s="509"/>
      <c r="R75" s="504"/>
      <c r="S75" s="505">
        <f>+Q75-N75</f>
        <v>0</v>
      </c>
      <c r="T75" s="506"/>
      <c r="U75" s="505">
        <f>+D75-O75</f>
        <v>0</v>
      </c>
    </row>
    <row r="76" spans="1:21" ht="21.75" customHeight="1">
      <c r="A76" s="537"/>
      <c r="B76" s="508" t="str">
        <f>+'budget4542.a'!B100</f>
        <v>0802</v>
      </c>
      <c r="C76" s="508" t="str">
        <f>+'budget4542.a'!C100</f>
        <v>Administration (WIC Temps)</v>
      </c>
      <c r="D76" s="494">
        <f>+'budget4542.a'!H100</f>
        <v>0</v>
      </c>
      <c r="E76" s="495"/>
      <c r="F76" s="496">
        <f>+E76+'Jul-Sep Qtr Report'!F76</f>
        <v>0</v>
      </c>
      <c r="G76" s="495"/>
      <c r="H76" s="496">
        <f>+G76+'Jul-Sep Qtr Report'!H76</f>
        <v>0</v>
      </c>
      <c r="I76" s="497">
        <f t="shared" si="5"/>
        <v>0</v>
      </c>
      <c r="J76" s="498">
        <f>+I76+'Jul-Sep Qtr Report'!J76</f>
        <v>0</v>
      </c>
      <c r="K76" s="495"/>
      <c r="L76" s="512">
        <f>+K76+'Jul-Sep Qtr Report'!L76</f>
        <v>0</v>
      </c>
      <c r="M76" s="499"/>
      <c r="N76" s="500">
        <f t="shared" si="7"/>
        <v>0</v>
      </c>
      <c r="O76" s="501">
        <f t="shared" si="7"/>
        <v>0</v>
      </c>
      <c r="P76" s="504"/>
      <c r="Q76" s="509"/>
      <c r="R76" s="504"/>
      <c r="S76" s="505">
        <f>+Q76-N76</f>
        <v>0</v>
      </c>
      <c r="T76" s="506"/>
      <c r="U76" s="505">
        <f>+D76-O76</f>
        <v>0</v>
      </c>
    </row>
    <row r="77" spans="1:21" ht="21.75" customHeight="1">
      <c r="A77" s="537"/>
      <c r="B77" s="508" t="str">
        <f>+'budget4542.a'!B101</f>
        <v>1198</v>
      </c>
      <c r="C77" s="508" t="str">
        <f>+'budget4542.a'!C101</f>
        <v>Other Equipment (below thresholds)</v>
      </c>
      <c r="D77" s="494">
        <f>+'budget4542.a'!H101</f>
        <v>0</v>
      </c>
      <c r="E77" s="495"/>
      <c r="F77" s="496">
        <f>+E77+'Jul-Sep Qtr Report'!F77</f>
        <v>0</v>
      </c>
      <c r="G77" s="495"/>
      <c r="H77" s="496">
        <f>+G77+'Jul-Sep Qtr Report'!H77</f>
        <v>0</v>
      </c>
      <c r="I77" s="497">
        <f t="shared" si="5"/>
        <v>0</v>
      </c>
      <c r="J77" s="498">
        <f>+I77+'Jul-Sep Qtr Report'!J77</f>
        <v>0</v>
      </c>
      <c r="K77" s="495"/>
      <c r="L77" s="512">
        <f>+K77+'Jul-Sep Qtr Report'!L77</f>
        <v>0</v>
      </c>
      <c r="M77" s="499"/>
      <c r="N77" s="500">
        <f t="shared" si="7"/>
        <v>0</v>
      </c>
      <c r="O77" s="501">
        <f t="shared" si="7"/>
        <v>0</v>
      </c>
      <c r="P77" s="504"/>
      <c r="Q77" s="509"/>
      <c r="R77" s="504"/>
      <c r="S77" s="505">
        <f>+Q77-N77</f>
        <v>0</v>
      </c>
      <c r="T77" s="506"/>
      <c r="U77" s="505">
        <f>+D77-O77</f>
        <v>0</v>
      </c>
    </row>
    <row r="78" spans="1:21" ht="21.75" customHeight="1">
      <c r="A78" s="537"/>
      <c r="B78" s="508" t="str">
        <f>+'budget4542.a'!B102</f>
        <v>0293</v>
      </c>
      <c r="C78" s="508" t="str">
        <f>+'budget4542.a'!C102</f>
        <v>County/Spec Pr - Health Ins,fringe</v>
      </c>
      <c r="D78" s="494">
        <f>+'budget4542.a'!H102</f>
        <v>0</v>
      </c>
      <c r="E78" s="495"/>
      <c r="F78" s="496">
        <f>+E78+'Jul-Sep Qtr Report'!F78</f>
        <v>0</v>
      </c>
      <c r="G78" s="495"/>
      <c r="H78" s="496">
        <f>+G78+'Jul-Sep Qtr Report'!H78</f>
        <v>0</v>
      </c>
      <c r="I78" s="497">
        <f aca="true" t="shared" si="8" ref="I78:I86">ROUND(($Q78*J$98),2)</f>
        <v>0</v>
      </c>
      <c r="J78" s="498">
        <f>+I78+'Jul-Sep Qtr Report'!J78</f>
        <v>0</v>
      </c>
      <c r="K78" s="495"/>
      <c r="L78" s="512">
        <f>+K78+'Jul-Sep Qtr Report'!L78</f>
        <v>0</v>
      </c>
      <c r="M78" s="499"/>
      <c r="N78" s="500">
        <f aca="true" t="shared" si="9" ref="N78:N86">K78+I78+G78+E78</f>
        <v>0</v>
      </c>
      <c r="O78" s="501">
        <f aca="true" t="shared" si="10" ref="O78:O86">L78+J78+H78+F78</f>
        <v>0</v>
      </c>
      <c r="P78" s="504"/>
      <c r="Q78" s="509"/>
      <c r="R78" s="504"/>
      <c r="S78" s="505">
        <f aca="true" t="shared" si="11" ref="S78:S86">+Q78-N78</f>
        <v>0</v>
      </c>
      <c r="T78" s="506"/>
      <c r="U78" s="505">
        <f aca="true" t="shared" si="12" ref="U78:U86">+D78-O78</f>
        <v>0</v>
      </c>
    </row>
    <row r="79" spans="1:21" ht="21.75" customHeight="1">
      <c r="A79" s="537"/>
      <c r="B79" s="508" t="str">
        <f>+'budget4542.a'!B103</f>
        <v>0185</v>
      </c>
      <c r="C79" s="508" t="str">
        <f>+'budget4542.a'!C103</f>
        <v>Leave payout</v>
      </c>
      <c r="D79" s="494">
        <f>+'budget4542.a'!H103</f>
        <v>0</v>
      </c>
      <c r="E79" s="495"/>
      <c r="F79" s="496">
        <f>+E79+'Jul-Sep Qtr Report'!F79</f>
        <v>0</v>
      </c>
      <c r="G79" s="495"/>
      <c r="H79" s="496">
        <f>+G79+'Jul-Sep Qtr Report'!H79</f>
        <v>0</v>
      </c>
      <c r="I79" s="497">
        <f t="shared" si="8"/>
        <v>0</v>
      </c>
      <c r="J79" s="498">
        <f>+I79+'Jul-Sep Qtr Report'!J79</f>
        <v>0</v>
      </c>
      <c r="K79" s="495"/>
      <c r="L79" s="512">
        <f>+K79+'Jul-Sep Qtr Report'!L79</f>
        <v>0</v>
      </c>
      <c r="M79" s="499"/>
      <c r="N79" s="500">
        <f t="shared" si="9"/>
        <v>0</v>
      </c>
      <c r="O79" s="501">
        <f t="shared" si="10"/>
        <v>0</v>
      </c>
      <c r="P79" s="504"/>
      <c r="Q79" s="509"/>
      <c r="R79" s="504"/>
      <c r="S79" s="505">
        <f t="shared" si="11"/>
        <v>0</v>
      </c>
      <c r="T79" s="506"/>
      <c r="U79" s="505">
        <f t="shared" si="12"/>
        <v>0</v>
      </c>
    </row>
    <row r="80" spans="1:21" ht="21.75" customHeight="1">
      <c r="A80" s="537"/>
      <c r="B80" s="508">
        <f>+'budget4542.a'!B104</f>
        <v>0</v>
      </c>
      <c r="C80" s="508">
        <f>+'budget4542.a'!C104</f>
        <v>0</v>
      </c>
      <c r="D80" s="494">
        <f>+'budget4542.a'!H104</f>
        <v>0</v>
      </c>
      <c r="E80" s="495"/>
      <c r="F80" s="496">
        <f>+E80+'Jul-Sep Qtr Report'!F80</f>
        <v>0</v>
      </c>
      <c r="G80" s="495"/>
      <c r="H80" s="496">
        <f>+G80+'Jul-Sep Qtr Report'!H80</f>
        <v>0</v>
      </c>
      <c r="I80" s="497">
        <f t="shared" si="8"/>
        <v>0</v>
      </c>
      <c r="J80" s="498">
        <f>+I80+'Jul-Sep Qtr Report'!J80</f>
        <v>0</v>
      </c>
      <c r="K80" s="495"/>
      <c r="L80" s="512">
        <f>+K80+'Jul-Sep Qtr Report'!L80</f>
        <v>0</v>
      </c>
      <c r="M80" s="499"/>
      <c r="N80" s="500">
        <f t="shared" si="9"/>
        <v>0</v>
      </c>
      <c r="O80" s="501">
        <f t="shared" si="10"/>
        <v>0</v>
      </c>
      <c r="P80" s="504"/>
      <c r="Q80" s="509"/>
      <c r="R80" s="504"/>
      <c r="S80" s="505">
        <f t="shared" si="11"/>
        <v>0</v>
      </c>
      <c r="T80" s="506"/>
      <c r="U80" s="505">
        <f t="shared" si="12"/>
        <v>0</v>
      </c>
    </row>
    <row r="81" spans="1:21" ht="21.75" customHeight="1">
      <c r="A81" s="537"/>
      <c r="B81" s="508">
        <f>+'budget4542.a'!B105</f>
        <v>0</v>
      </c>
      <c r="C81" s="508">
        <f>+'budget4542.a'!C105</f>
        <v>0</v>
      </c>
      <c r="D81" s="494">
        <f>+'budget4542.a'!H105</f>
        <v>0</v>
      </c>
      <c r="E81" s="495"/>
      <c r="F81" s="496">
        <f>+E81+'Jul-Sep Qtr Report'!F81</f>
        <v>0</v>
      </c>
      <c r="G81" s="495"/>
      <c r="H81" s="496">
        <f>+G81+'Jul-Sep Qtr Report'!H81</f>
        <v>0</v>
      </c>
      <c r="I81" s="497">
        <f t="shared" si="8"/>
        <v>0</v>
      </c>
      <c r="J81" s="498">
        <f>+I81+'Jul-Sep Qtr Report'!J81</f>
        <v>0</v>
      </c>
      <c r="K81" s="495"/>
      <c r="L81" s="512">
        <f>+K81+'Jul-Sep Qtr Report'!L81</f>
        <v>0</v>
      </c>
      <c r="M81" s="499"/>
      <c r="N81" s="500">
        <f t="shared" si="9"/>
        <v>0</v>
      </c>
      <c r="O81" s="501">
        <f t="shared" si="10"/>
        <v>0</v>
      </c>
      <c r="P81" s="504"/>
      <c r="Q81" s="509"/>
      <c r="R81" s="504"/>
      <c r="S81" s="505">
        <f t="shared" si="11"/>
        <v>0</v>
      </c>
      <c r="T81" s="506"/>
      <c r="U81" s="505">
        <f t="shared" si="12"/>
        <v>0</v>
      </c>
    </row>
    <row r="82" spans="1:21" ht="21.75" customHeight="1">
      <c r="A82" s="537"/>
      <c r="B82" s="508">
        <f>+'budget4542.a'!B106</f>
        <v>0</v>
      </c>
      <c r="C82" s="508">
        <f>+'budget4542.a'!C106</f>
        <v>0</v>
      </c>
      <c r="D82" s="494">
        <f>+'budget4542.a'!H106</f>
        <v>0</v>
      </c>
      <c r="E82" s="495"/>
      <c r="F82" s="496">
        <f>+E82+'Jul-Sep Qtr Report'!F82</f>
        <v>0</v>
      </c>
      <c r="G82" s="495"/>
      <c r="H82" s="496">
        <f>+G82+'Jul-Sep Qtr Report'!H82</f>
        <v>0</v>
      </c>
      <c r="I82" s="497">
        <f t="shared" si="8"/>
        <v>0</v>
      </c>
      <c r="J82" s="498">
        <f>+I82+'Jul-Sep Qtr Report'!J82</f>
        <v>0</v>
      </c>
      <c r="K82" s="495"/>
      <c r="L82" s="512">
        <f>+K82+'Jul-Sep Qtr Report'!L82</f>
        <v>0</v>
      </c>
      <c r="M82" s="499"/>
      <c r="N82" s="500">
        <f t="shared" si="9"/>
        <v>0</v>
      </c>
      <c r="O82" s="501">
        <f t="shared" si="10"/>
        <v>0</v>
      </c>
      <c r="P82" s="504"/>
      <c r="Q82" s="509"/>
      <c r="R82" s="504"/>
      <c r="S82" s="505">
        <f t="shared" si="11"/>
        <v>0</v>
      </c>
      <c r="T82" s="506"/>
      <c r="U82" s="505">
        <f t="shared" si="12"/>
        <v>0</v>
      </c>
    </row>
    <row r="83" spans="1:21" ht="21.75" customHeight="1">
      <c r="A83" s="537"/>
      <c r="B83" s="508">
        <f>+'budget4542.a'!B107</f>
        <v>0</v>
      </c>
      <c r="C83" s="508">
        <f>+'budget4542.a'!C107</f>
        <v>0</v>
      </c>
      <c r="D83" s="494">
        <f>+'budget4542.a'!H107</f>
        <v>0</v>
      </c>
      <c r="E83" s="495"/>
      <c r="F83" s="496">
        <f>+E83+'Jul-Sep Qtr Report'!F83</f>
        <v>0</v>
      </c>
      <c r="G83" s="495"/>
      <c r="H83" s="496">
        <f>+G83+'Jul-Sep Qtr Report'!H83</f>
        <v>0</v>
      </c>
      <c r="I83" s="497">
        <f t="shared" si="8"/>
        <v>0</v>
      </c>
      <c r="J83" s="498">
        <f>+I83+'Jul-Sep Qtr Report'!J83</f>
        <v>0</v>
      </c>
      <c r="K83" s="495"/>
      <c r="L83" s="512">
        <f>+K83+'Jul-Sep Qtr Report'!L83</f>
        <v>0</v>
      </c>
      <c r="M83" s="499"/>
      <c r="N83" s="500">
        <f t="shared" si="9"/>
        <v>0</v>
      </c>
      <c r="O83" s="501">
        <f t="shared" si="10"/>
        <v>0</v>
      </c>
      <c r="P83" s="504"/>
      <c r="Q83" s="509"/>
      <c r="R83" s="504"/>
      <c r="S83" s="505">
        <f t="shared" si="11"/>
        <v>0</v>
      </c>
      <c r="T83" s="506"/>
      <c r="U83" s="505">
        <f t="shared" si="12"/>
        <v>0</v>
      </c>
    </row>
    <row r="84" spans="1:21" ht="21.75" customHeight="1">
      <c r="A84" s="537"/>
      <c r="B84" s="508">
        <f>+'budget4542.a'!B108</f>
        <v>0</v>
      </c>
      <c r="C84" s="508">
        <f>+'budget4542.a'!C108</f>
        <v>0</v>
      </c>
      <c r="D84" s="494">
        <f>+'budget4542.a'!H108</f>
        <v>0</v>
      </c>
      <c r="E84" s="495"/>
      <c r="F84" s="496">
        <f>+E84+'Jul-Sep Qtr Report'!F84</f>
        <v>0</v>
      </c>
      <c r="G84" s="495"/>
      <c r="H84" s="496">
        <f>+G84+'Jul-Sep Qtr Report'!H84</f>
        <v>0</v>
      </c>
      <c r="I84" s="497">
        <f t="shared" si="8"/>
        <v>0</v>
      </c>
      <c r="J84" s="498">
        <f>+I84+'Jul-Sep Qtr Report'!J84</f>
        <v>0</v>
      </c>
      <c r="K84" s="495"/>
      <c r="L84" s="512">
        <f>+K84+'Jul-Sep Qtr Report'!L84</f>
        <v>0</v>
      </c>
      <c r="M84" s="499"/>
      <c r="N84" s="500">
        <f t="shared" si="9"/>
        <v>0</v>
      </c>
      <c r="O84" s="501">
        <f t="shared" si="10"/>
        <v>0</v>
      </c>
      <c r="P84" s="504"/>
      <c r="Q84" s="509"/>
      <c r="R84" s="504"/>
      <c r="S84" s="505">
        <f t="shared" si="11"/>
        <v>0</v>
      </c>
      <c r="T84" s="506"/>
      <c r="U84" s="505">
        <f t="shared" si="12"/>
        <v>0</v>
      </c>
    </row>
    <row r="85" spans="1:21" ht="21.75" customHeight="1">
      <c r="A85" s="537"/>
      <c r="B85" s="508">
        <f>+'budget4542.a'!B109</f>
        <v>0</v>
      </c>
      <c r="C85" s="508">
        <f>+'budget4542.a'!C109</f>
        <v>0</v>
      </c>
      <c r="D85" s="494">
        <f>+'budget4542.a'!H109</f>
        <v>0</v>
      </c>
      <c r="E85" s="495"/>
      <c r="F85" s="496">
        <f>+E85+'Jul-Sep Qtr Report'!F85</f>
        <v>0</v>
      </c>
      <c r="G85" s="495"/>
      <c r="H85" s="496">
        <f>+G85+'Jul-Sep Qtr Report'!H85</f>
        <v>0</v>
      </c>
      <c r="I85" s="497">
        <f t="shared" si="8"/>
        <v>0</v>
      </c>
      <c r="J85" s="498">
        <f>+I85+'Jul-Sep Qtr Report'!J85</f>
        <v>0</v>
      </c>
      <c r="K85" s="495"/>
      <c r="L85" s="512">
        <f>+K85+'Jul-Sep Qtr Report'!L85</f>
        <v>0</v>
      </c>
      <c r="M85" s="499"/>
      <c r="N85" s="500">
        <f t="shared" si="9"/>
        <v>0</v>
      </c>
      <c r="O85" s="501">
        <f t="shared" si="10"/>
        <v>0</v>
      </c>
      <c r="P85" s="504"/>
      <c r="Q85" s="509"/>
      <c r="R85" s="504"/>
      <c r="S85" s="505">
        <f t="shared" si="11"/>
        <v>0</v>
      </c>
      <c r="T85" s="506"/>
      <c r="U85" s="505">
        <f t="shared" si="12"/>
        <v>0</v>
      </c>
    </row>
    <row r="86" spans="1:21" ht="21.75" customHeight="1">
      <c r="A86" s="537"/>
      <c r="B86" s="508">
        <f>+'budget4542.a'!B110</f>
        <v>0</v>
      </c>
      <c r="C86" s="508">
        <f>+'budget4542.a'!C110</f>
        <v>0</v>
      </c>
      <c r="D86" s="494">
        <f>+'budget4542.a'!H110</f>
        <v>0</v>
      </c>
      <c r="E86" s="495"/>
      <c r="F86" s="496">
        <f>+E86+'Jul-Sep Qtr Report'!F86</f>
        <v>0</v>
      </c>
      <c r="G86" s="495"/>
      <c r="H86" s="496">
        <f>+G86+'Jul-Sep Qtr Report'!H86</f>
        <v>0</v>
      </c>
      <c r="I86" s="497">
        <f t="shared" si="8"/>
        <v>0</v>
      </c>
      <c r="J86" s="498">
        <f>+I86+'Jul-Sep Qtr Report'!J86</f>
        <v>0</v>
      </c>
      <c r="K86" s="495"/>
      <c r="L86" s="512">
        <f>+K86+'Jul-Sep Qtr Report'!L86</f>
        <v>0</v>
      </c>
      <c r="M86" s="499"/>
      <c r="N86" s="500">
        <f t="shared" si="9"/>
        <v>0</v>
      </c>
      <c r="O86" s="501">
        <f t="shared" si="10"/>
        <v>0</v>
      </c>
      <c r="P86" s="504"/>
      <c r="Q86" s="509"/>
      <c r="R86" s="504"/>
      <c r="S86" s="505">
        <f t="shared" si="11"/>
        <v>0</v>
      </c>
      <c r="T86" s="506"/>
      <c r="U86" s="505">
        <f t="shared" si="12"/>
        <v>0</v>
      </c>
    </row>
    <row r="87" spans="1:21" ht="21.75" customHeight="1">
      <c r="A87" s="537"/>
      <c r="B87" s="508">
        <f>+'budget4542.a'!B111</f>
        <v>0</v>
      </c>
      <c r="C87" s="508">
        <f>+'budget4542.a'!C111</f>
        <v>0</v>
      </c>
      <c r="D87" s="494">
        <f>+'budget4542.a'!H111</f>
        <v>0</v>
      </c>
      <c r="E87" s="495"/>
      <c r="F87" s="496">
        <f>+E87+'Jul-Sep Qtr Report'!F87</f>
        <v>0</v>
      </c>
      <c r="G87" s="495"/>
      <c r="H87" s="496">
        <f>+G87+'Jul-Sep Qtr Report'!H87</f>
        <v>0</v>
      </c>
      <c r="I87" s="497">
        <f>ROUND(($Q87*J$98),2)</f>
        <v>0</v>
      </c>
      <c r="J87" s="498">
        <f>+I87+'Jul-Sep Qtr Report'!J87</f>
        <v>0</v>
      </c>
      <c r="K87" s="495"/>
      <c r="L87" s="512">
        <f>+K87+'Jul-Sep Qtr Report'!L87</f>
        <v>0</v>
      </c>
      <c r="M87" s="499"/>
      <c r="N87" s="500">
        <f>K87+I87+G87+E87</f>
        <v>0</v>
      </c>
      <c r="O87" s="501">
        <f>L87+J87+H87+F87</f>
        <v>0</v>
      </c>
      <c r="P87" s="504"/>
      <c r="Q87" s="509"/>
      <c r="R87" s="504"/>
      <c r="S87" s="505">
        <f>+Q87-N87</f>
        <v>0</v>
      </c>
      <c r="T87" s="506"/>
      <c r="U87" s="505">
        <f>+D87-O87</f>
        <v>0</v>
      </c>
    </row>
    <row r="88" spans="1:21" ht="19.5" customHeight="1" thickBot="1">
      <c r="A88" s="537"/>
      <c r="B88" s="622"/>
      <c r="C88" s="622"/>
      <c r="D88" s="623"/>
      <c r="E88" s="562"/>
      <c r="F88" s="561"/>
      <c r="G88" s="560"/>
      <c r="H88" s="561"/>
      <c r="I88" s="560"/>
      <c r="J88" s="561"/>
      <c r="K88" s="559"/>
      <c r="L88" s="558"/>
      <c r="M88" s="557"/>
      <c r="N88" s="557"/>
      <c r="O88" s="557"/>
      <c r="P88" s="504"/>
      <c r="Q88" s="504"/>
      <c r="R88" s="504"/>
      <c r="S88" s="562"/>
      <c r="T88" s="563"/>
      <c r="U88" s="562"/>
    </row>
    <row r="89" spans="1:21" ht="21.75" customHeight="1" thickTop="1">
      <c r="A89" s="537"/>
      <c r="B89" s="538"/>
      <c r="C89" s="493" t="s">
        <v>478</v>
      </c>
      <c r="D89" s="564">
        <f aca="true" t="shared" si="13" ref="D89:L89">SUM(D14:D88)</f>
        <v>0</v>
      </c>
      <c r="E89" s="513">
        <f t="shared" si="13"/>
        <v>0</v>
      </c>
      <c r="F89" s="514">
        <f t="shared" si="13"/>
        <v>0</v>
      </c>
      <c r="G89" s="513">
        <f t="shared" si="13"/>
        <v>0</v>
      </c>
      <c r="H89" s="514">
        <f t="shared" si="13"/>
        <v>0</v>
      </c>
      <c r="I89" s="515">
        <f t="shared" si="13"/>
        <v>0</v>
      </c>
      <c r="J89" s="516">
        <f t="shared" si="13"/>
        <v>0</v>
      </c>
      <c r="K89" s="515">
        <f t="shared" si="13"/>
        <v>0</v>
      </c>
      <c r="L89" s="516">
        <f t="shared" si="13"/>
        <v>0</v>
      </c>
      <c r="M89" s="499"/>
      <c r="N89" s="515">
        <f>SUM(N14:N88)</f>
        <v>0</v>
      </c>
      <c r="O89" s="516">
        <f>SUM(O14:O88)</f>
        <v>0</v>
      </c>
      <c r="P89" s="504"/>
      <c r="Q89" s="517">
        <f>SUM(Q14:Q88)</f>
        <v>0</v>
      </c>
      <c r="R89" s="502"/>
      <c r="S89" s="565">
        <f>SUM(S14:S88)</f>
        <v>0</v>
      </c>
      <c r="T89" s="506"/>
      <c r="U89" s="565">
        <f>SUM(U14:U88)</f>
        <v>0</v>
      </c>
    </row>
    <row r="90" spans="1:21" ht="21.75" customHeight="1">
      <c r="A90" s="537"/>
      <c r="B90" s="538"/>
      <c r="C90" s="566" t="str">
        <f>+'Jul-Sep Qtr Report'!C90</f>
        <v>INDIRECT COSTS (Limited to 15% of Salaries, Special Pmts)</v>
      </c>
      <c r="D90" s="567">
        <f>+'budget4542.a'!H76</f>
        <v>0</v>
      </c>
      <c r="E90" s="495"/>
      <c r="F90" s="496">
        <f>+E90+'Jul-Sep Qtr Report'!F90</f>
        <v>0</v>
      </c>
      <c r="G90" s="495"/>
      <c r="H90" s="496">
        <f>+G90+'Jul-Sep Qtr Report'!H90</f>
        <v>0</v>
      </c>
      <c r="I90" s="495">
        <f>ROUND(($Q90*J$98),2)</f>
        <v>0</v>
      </c>
      <c r="J90" s="496">
        <f>+I90+'Jul-Sep Qtr Report'!J90</f>
        <v>0</v>
      </c>
      <c r="K90" s="495"/>
      <c r="L90" s="512">
        <f>+K90+'Jul-Sep Qtr Report'!L90</f>
        <v>0</v>
      </c>
      <c r="M90" s="499"/>
      <c r="N90" s="500">
        <f>K90+I90+G90+E90</f>
        <v>0</v>
      </c>
      <c r="O90" s="501">
        <f>L90+J90+H90+F90</f>
        <v>0</v>
      </c>
      <c r="P90" s="504"/>
      <c r="Q90" s="518">
        <f>+Q100</f>
        <v>0</v>
      </c>
      <c r="R90" s="568"/>
      <c r="S90" s="569">
        <f>+Q90-N90</f>
        <v>0</v>
      </c>
      <c r="T90" s="506"/>
      <c r="U90" s="570">
        <f>+D90-O90</f>
        <v>0</v>
      </c>
    </row>
    <row r="91" spans="1:21" ht="21.75" customHeight="1" thickBot="1">
      <c r="A91" s="537"/>
      <c r="B91" s="538"/>
      <c r="C91" s="571" t="s">
        <v>479</v>
      </c>
      <c r="D91" s="572">
        <f>SUM(D89:D90)</f>
        <v>0</v>
      </c>
      <c r="E91" s="522">
        <f>SUM(E89:E90)+ROUND(0,7)</f>
        <v>0</v>
      </c>
      <c r="F91" s="520">
        <f aca="true" t="shared" si="14" ref="F91:L91">SUM(F89:F90)+ROUND(0,7)</f>
        <v>0</v>
      </c>
      <c r="G91" s="519">
        <f t="shared" si="14"/>
        <v>0</v>
      </c>
      <c r="H91" s="520">
        <f t="shared" si="14"/>
        <v>0</v>
      </c>
      <c r="I91" s="519">
        <f t="shared" si="14"/>
        <v>0</v>
      </c>
      <c r="J91" s="521">
        <f t="shared" si="14"/>
        <v>0</v>
      </c>
      <c r="K91" s="522">
        <f t="shared" si="14"/>
        <v>0</v>
      </c>
      <c r="L91" s="523">
        <f t="shared" si="14"/>
        <v>0</v>
      </c>
      <c r="M91" s="499"/>
      <c r="N91" s="522">
        <f>SUM(N89:N90)</f>
        <v>0</v>
      </c>
      <c r="O91" s="524">
        <f>SUM(O89:O90)</f>
        <v>0</v>
      </c>
      <c r="P91" s="504"/>
      <c r="Q91" s="525">
        <f>+Q90+Q89</f>
        <v>0</v>
      </c>
      <c r="R91" s="573"/>
      <c r="S91" s="574">
        <f>+S90+S89</f>
        <v>0</v>
      </c>
      <c r="T91" s="506"/>
      <c r="U91" s="574">
        <f>+U90+U89</f>
        <v>0</v>
      </c>
    </row>
    <row r="92" spans="1:21" ht="18" customHeight="1" thickTop="1">
      <c r="A92" s="537"/>
      <c r="B92" s="537"/>
      <c r="C92" s="527"/>
      <c r="D92" s="537" t="s">
        <v>0</v>
      </c>
      <c r="E92" s="504"/>
      <c r="F92" s="504"/>
      <c r="G92" s="504"/>
      <c r="H92" s="504"/>
      <c r="I92" s="504"/>
      <c r="J92" s="504"/>
      <c r="K92" s="504"/>
      <c r="L92" s="504"/>
      <c r="M92" s="504"/>
      <c r="N92" s="504"/>
      <c r="O92" s="504"/>
      <c r="P92" s="504"/>
      <c r="Q92" s="504"/>
      <c r="R92" s="576"/>
      <c r="S92" s="1080" t="s">
        <v>606</v>
      </c>
      <c r="T92" s="504"/>
      <c r="U92" s="577"/>
    </row>
    <row r="93" spans="1:21" ht="19.5" customHeight="1" thickBot="1">
      <c r="A93" s="537"/>
      <c r="B93" s="537"/>
      <c r="C93" s="579" t="s">
        <v>480</v>
      </c>
      <c r="D93" s="579"/>
      <c r="E93" s="579"/>
      <c r="F93" s="579"/>
      <c r="G93" s="579"/>
      <c r="H93" s="579"/>
      <c r="I93" s="579"/>
      <c r="J93" s="579"/>
      <c r="K93" s="579"/>
      <c r="L93" s="579"/>
      <c r="M93" s="615"/>
      <c r="N93" s="615"/>
      <c r="O93" s="615"/>
      <c r="P93" s="537"/>
      <c r="Q93" s="581"/>
      <c r="R93" s="581"/>
      <c r="S93" s="1089"/>
      <c r="T93" s="581"/>
      <c r="U93" s="528"/>
    </row>
    <row r="94" spans="1:21" ht="19.5" customHeight="1">
      <c r="A94" s="537"/>
      <c r="B94" s="537"/>
      <c r="C94" s="537"/>
      <c r="D94" s="537"/>
      <c r="E94" s="537"/>
      <c r="F94" s="537"/>
      <c r="G94" s="537"/>
      <c r="H94" s="537"/>
      <c r="I94" s="537"/>
      <c r="J94" s="537"/>
      <c r="K94" s="537"/>
      <c r="L94" s="537"/>
      <c r="M94" s="537"/>
      <c r="N94" s="537"/>
      <c r="O94" s="537"/>
      <c r="P94" s="537"/>
      <c r="Q94" s="581"/>
      <c r="R94" s="581"/>
      <c r="S94" s="1089"/>
      <c r="T94" s="581"/>
      <c r="U94" s="528"/>
    </row>
    <row r="95" spans="1:21" ht="20.25" customHeight="1">
      <c r="A95" s="537"/>
      <c r="B95" s="534" t="s">
        <v>481</v>
      </c>
      <c r="C95" s="616"/>
      <c r="D95" s="534"/>
      <c r="E95" s="534"/>
      <c r="F95" s="585" t="e">
        <f>F91/$O91</f>
        <v>#DIV/0!</v>
      </c>
      <c r="G95" s="534"/>
      <c r="H95" s="585" t="e">
        <f>H91/$O91</f>
        <v>#DIV/0!</v>
      </c>
      <c r="I95" s="534"/>
      <c r="J95" s="585" t="e">
        <f>J91/$O91</f>
        <v>#DIV/0!</v>
      </c>
      <c r="K95" s="534"/>
      <c r="L95" s="585" t="e">
        <f>L91/$O91</f>
        <v>#DIV/0!</v>
      </c>
      <c r="M95" s="534"/>
      <c r="N95" s="534"/>
      <c r="O95" s="617" t="e">
        <f>SUM(D95:L95)</f>
        <v>#DIV/0!</v>
      </c>
      <c r="P95" s="537"/>
      <c r="Q95" s="581"/>
      <c r="R95" s="581"/>
      <c r="S95" s="1089"/>
      <c r="T95" s="581"/>
      <c r="U95" s="528"/>
    </row>
    <row r="96" spans="1:21" ht="18" customHeight="1">
      <c r="A96" s="537"/>
      <c r="B96" s="538"/>
      <c r="C96" s="538"/>
      <c r="D96" s="537"/>
      <c r="E96" s="537"/>
      <c r="F96" s="537"/>
      <c r="G96" s="537"/>
      <c r="H96" s="537"/>
      <c r="I96" s="537"/>
      <c r="J96" s="537"/>
      <c r="K96" s="537"/>
      <c r="L96" s="537"/>
      <c r="M96" s="537"/>
      <c r="N96" s="537"/>
      <c r="O96" s="537"/>
      <c r="P96" s="537"/>
      <c r="Q96" s="581"/>
      <c r="R96" s="581"/>
      <c r="S96" s="1089"/>
      <c r="T96" s="581"/>
      <c r="U96" s="528"/>
    </row>
    <row r="97" spans="1:21" ht="18" customHeight="1">
      <c r="A97" s="537"/>
      <c r="B97" s="587" t="s">
        <v>0</v>
      </c>
      <c r="C97" s="538"/>
      <c r="D97" s="537"/>
      <c r="E97" s="537"/>
      <c r="F97" s="537"/>
      <c r="G97" s="537"/>
      <c r="H97" s="537"/>
      <c r="I97" s="537"/>
      <c r="J97" s="537"/>
      <c r="K97" s="537"/>
      <c r="L97" s="537"/>
      <c r="M97" s="537"/>
      <c r="N97" s="537"/>
      <c r="O97" s="537"/>
      <c r="P97" s="537"/>
      <c r="Q97" s="581"/>
      <c r="R97" s="581"/>
      <c r="S97" s="588"/>
      <c r="T97" s="581"/>
      <c r="U97" s="528"/>
    </row>
    <row r="98" spans="1:21" ht="30.75" customHeight="1" thickBot="1">
      <c r="A98" s="537"/>
      <c r="B98" s="1082" t="s">
        <v>482</v>
      </c>
      <c r="C98" s="1074"/>
      <c r="D98" s="1074"/>
      <c r="E98" s="589"/>
      <c r="F98" s="590"/>
      <c r="G98" s="589"/>
      <c r="H98" s="590"/>
      <c r="I98" s="591"/>
      <c r="J98" s="590">
        <v>1</v>
      </c>
      <c r="K98" s="591"/>
      <c r="L98" s="590"/>
      <c r="M98" s="492"/>
      <c r="N98" s="589"/>
      <c r="O98" s="592">
        <f>SUM(D98:L98)</f>
        <v>1</v>
      </c>
      <c r="P98" s="537"/>
      <c r="Q98" s="1083" t="s">
        <v>483</v>
      </c>
      <c r="R98" s="1083"/>
      <c r="S98" s="1083"/>
      <c r="T98" s="1084"/>
      <c r="U98" s="528"/>
    </row>
    <row r="99" spans="1:21" ht="21.75" customHeight="1" thickTop="1">
      <c r="A99" s="537"/>
      <c r="B99" s="537"/>
      <c r="C99" s="537"/>
      <c r="D99" s="537"/>
      <c r="E99" s="537"/>
      <c r="F99" s="537"/>
      <c r="G99" s="537"/>
      <c r="H99" s="537"/>
      <c r="I99" s="537"/>
      <c r="J99" s="537"/>
      <c r="K99" s="537"/>
      <c r="L99" s="537"/>
      <c r="M99" s="537"/>
      <c r="N99" s="537"/>
      <c r="O99" s="537"/>
      <c r="P99" s="537"/>
      <c r="Q99" s="593">
        <f>+Q14+Q22+Q23+Q24+Q26</f>
        <v>0</v>
      </c>
      <c r="R99" s="594"/>
      <c r="S99" s="1085" t="s">
        <v>484</v>
      </c>
      <c r="T99" s="1086"/>
      <c r="U99" s="595"/>
    </row>
    <row r="100" spans="1:21" ht="21.75" customHeight="1" thickBot="1">
      <c r="A100" s="537"/>
      <c r="B100" s="527" t="s">
        <v>563</v>
      </c>
      <c r="C100" s="537"/>
      <c r="D100" s="537"/>
      <c r="E100" s="537"/>
      <c r="F100" s="596"/>
      <c r="G100" s="537"/>
      <c r="H100" s="596"/>
      <c r="I100" s="537"/>
      <c r="J100" s="596"/>
      <c r="K100" s="537"/>
      <c r="L100" s="596"/>
      <c r="M100" s="537"/>
      <c r="N100" s="537"/>
      <c r="O100" s="597"/>
      <c r="P100" s="537"/>
      <c r="Q100" s="598">
        <f>ROUND((Q99*0.15),2)</f>
        <v>0</v>
      </c>
      <c r="R100" s="599"/>
      <c r="S100" s="1087" t="s">
        <v>485</v>
      </c>
      <c r="T100" s="1088"/>
      <c r="U100" s="595"/>
    </row>
    <row r="101" spans="1:21" ht="18" thickTop="1">
      <c r="A101" s="537"/>
      <c r="B101" s="600"/>
      <c r="C101" s="537"/>
      <c r="D101" s="537"/>
      <c r="E101" s="537"/>
      <c r="F101" s="537"/>
      <c r="G101" s="537"/>
      <c r="H101" s="537"/>
      <c r="I101" s="537"/>
      <c r="J101" s="537"/>
      <c r="K101" s="537"/>
      <c r="L101" s="537"/>
      <c r="M101" s="537"/>
      <c r="N101" s="537"/>
      <c r="O101" s="537"/>
      <c r="P101" s="537"/>
      <c r="Q101" s="581"/>
      <c r="R101" s="581"/>
      <c r="S101" s="538"/>
      <c r="T101" s="581"/>
      <c r="U101" s="528"/>
    </row>
    <row r="102" spans="1:21" ht="18">
      <c r="A102" s="537"/>
      <c r="B102" s="537"/>
      <c r="C102" s="537"/>
      <c r="D102" s="537"/>
      <c r="E102" s="537"/>
      <c r="F102" s="537"/>
      <c r="G102" s="537"/>
      <c r="H102" s="537"/>
      <c r="I102" s="537"/>
      <c r="J102" s="537"/>
      <c r="K102" s="537"/>
      <c r="L102" s="537"/>
      <c r="M102" s="537"/>
      <c r="N102" s="537"/>
      <c r="O102" s="537"/>
      <c r="P102" s="537"/>
      <c r="Q102" s="581"/>
      <c r="R102" s="581"/>
      <c r="S102" s="538"/>
      <c r="T102" s="581"/>
      <c r="U102" s="528"/>
    </row>
    <row r="103" spans="1:21" ht="18">
      <c r="A103" s="537"/>
      <c r="C103" s="537"/>
      <c r="D103" s="537"/>
      <c r="E103" s="537"/>
      <c r="F103" s="537"/>
      <c r="G103" s="537"/>
      <c r="H103" s="537"/>
      <c r="I103" s="537"/>
      <c r="J103" s="537"/>
      <c r="K103" s="537"/>
      <c r="L103" s="537"/>
      <c r="M103" s="537"/>
      <c r="N103" s="537"/>
      <c r="O103" s="537"/>
      <c r="P103" s="537"/>
      <c r="Q103" s="581"/>
      <c r="R103" s="581"/>
      <c r="S103" s="538"/>
      <c r="T103" s="581"/>
      <c r="U103" s="528"/>
    </row>
    <row r="104" spans="1:21" ht="18">
      <c r="A104" s="537"/>
      <c r="B104" s="537"/>
      <c r="C104" s="537"/>
      <c r="D104" s="537"/>
      <c r="E104" s="537"/>
      <c r="F104" s="537"/>
      <c r="G104" s="537"/>
      <c r="H104" s="537"/>
      <c r="I104" s="537"/>
      <c r="J104" s="537"/>
      <c r="K104" s="537"/>
      <c r="L104" s="537"/>
      <c r="M104" s="537"/>
      <c r="N104" s="537"/>
      <c r="O104" s="537"/>
      <c r="P104" s="537"/>
      <c r="Q104" s="581"/>
      <c r="R104" s="581"/>
      <c r="S104" s="538"/>
      <c r="T104" s="581"/>
      <c r="U104" s="528"/>
    </row>
    <row r="105" spans="1:21" ht="18">
      <c r="A105" s="537"/>
      <c r="B105" s="537"/>
      <c r="C105" s="537"/>
      <c r="D105" s="537"/>
      <c r="E105" s="537"/>
      <c r="F105" s="537"/>
      <c r="G105" s="537"/>
      <c r="H105" s="537"/>
      <c r="I105" s="537"/>
      <c r="J105" s="537"/>
      <c r="K105" s="537"/>
      <c r="L105" s="537"/>
      <c r="M105" s="537"/>
      <c r="N105" s="537"/>
      <c r="O105" s="537"/>
      <c r="P105" s="537"/>
      <c r="Q105" s="581"/>
      <c r="R105" s="581"/>
      <c r="S105" s="538"/>
      <c r="T105" s="581"/>
      <c r="U105" s="528"/>
    </row>
    <row r="106" spans="1:21" ht="18">
      <c r="A106" s="537"/>
      <c r="B106" s="537"/>
      <c r="C106" s="537"/>
      <c r="D106" s="537"/>
      <c r="E106" s="537"/>
      <c r="F106" s="537"/>
      <c r="G106" s="537"/>
      <c r="H106" s="537"/>
      <c r="I106" s="537"/>
      <c r="J106" s="537"/>
      <c r="K106" s="537"/>
      <c r="L106" s="537"/>
      <c r="M106" s="537"/>
      <c r="N106" s="537"/>
      <c r="O106" s="537"/>
      <c r="P106" s="537"/>
      <c r="Q106" s="581"/>
      <c r="R106" s="581"/>
      <c r="S106" s="538"/>
      <c r="T106" s="581"/>
      <c r="U106" s="528"/>
    </row>
    <row r="107" spans="1:21" ht="18">
      <c r="A107" s="537"/>
      <c r="B107" s="537"/>
      <c r="C107" s="537"/>
      <c r="D107" s="537"/>
      <c r="E107" s="537"/>
      <c r="F107" s="537"/>
      <c r="G107" s="537"/>
      <c r="H107" s="537"/>
      <c r="I107" s="537"/>
      <c r="J107" s="537"/>
      <c r="K107" s="537"/>
      <c r="L107" s="537"/>
      <c r="M107" s="537"/>
      <c r="N107" s="537"/>
      <c r="O107" s="537"/>
      <c r="P107" s="537"/>
      <c r="Q107" s="581"/>
      <c r="R107" s="581"/>
      <c r="S107" s="538"/>
      <c r="T107" s="581"/>
      <c r="U107" s="528"/>
    </row>
    <row r="108" spans="1:21" ht="18">
      <c r="A108" s="537"/>
      <c r="B108" s="537"/>
      <c r="C108" s="537"/>
      <c r="D108" s="537"/>
      <c r="E108" s="537"/>
      <c r="F108" s="537"/>
      <c r="G108" s="537"/>
      <c r="H108" s="537"/>
      <c r="I108" s="537"/>
      <c r="J108" s="537"/>
      <c r="K108" s="537"/>
      <c r="L108" s="537"/>
      <c r="M108" s="537"/>
      <c r="N108" s="537"/>
      <c r="O108" s="537"/>
      <c r="P108" s="537"/>
      <c r="Q108" s="581"/>
      <c r="R108" s="581"/>
      <c r="S108" s="538"/>
      <c r="T108" s="581"/>
      <c r="U108" s="528"/>
    </row>
    <row r="109" spans="1:21" ht="18">
      <c r="A109" s="537"/>
      <c r="B109" s="537"/>
      <c r="C109" s="537"/>
      <c r="D109" s="537"/>
      <c r="E109" s="537"/>
      <c r="F109" s="537"/>
      <c r="G109" s="537"/>
      <c r="H109" s="537"/>
      <c r="I109" s="537"/>
      <c r="J109" s="537"/>
      <c r="K109" s="537"/>
      <c r="L109" s="537"/>
      <c r="M109" s="537"/>
      <c r="N109" s="537"/>
      <c r="O109" s="537"/>
      <c r="P109" s="537"/>
      <c r="Q109" s="581"/>
      <c r="R109" s="581"/>
      <c r="S109" s="538"/>
      <c r="T109" s="581"/>
      <c r="U109" s="528"/>
    </row>
    <row r="110" spans="1:21" ht="18">
      <c r="A110" s="537"/>
      <c r="B110" s="537"/>
      <c r="C110" s="537"/>
      <c r="D110" s="537"/>
      <c r="E110" s="537"/>
      <c r="F110" s="537"/>
      <c r="G110" s="537"/>
      <c r="H110" s="537"/>
      <c r="I110" s="537"/>
      <c r="J110" s="537"/>
      <c r="K110" s="537"/>
      <c r="L110" s="537"/>
      <c r="M110" s="537"/>
      <c r="N110" s="537"/>
      <c r="O110" s="537"/>
      <c r="P110" s="537"/>
      <c r="Q110" s="581"/>
      <c r="R110" s="581"/>
      <c r="S110" s="538"/>
      <c r="T110" s="581"/>
      <c r="U110" s="528"/>
    </row>
    <row r="111" spans="1:21" ht="18">
      <c r="A111" s="537"/>
      <c r="B111" s="537"/>
      <c r="C111" s="537"/>
      <c r="D111" s="537"/>
      <c r="E111" s="537"/>
      <c r="F111" s="537"/>
      <c r="G111" s="537"/>
      <c r="H111" s="537"/>
      <c r="I111" s="537"/>
      <c r="J111" s="537"/>
      <c r="K111" s="537"/>
      <c r="L111" s="537"/>
      <c r="M111" s="537"/>
      <c r="N111" s="537"/>
      <c r="O111" s="537"/>
      <c r="P111" s="537"/>
      <c r="Q111" s="581"/>
      <c r="R111" s="581"/>
      <c r="S111" s="538"/>
      <c r="T111" s="581"/>
      <c r="U111" s="528"/>
    </row>
    <row r="112" spans="1:21" ht="18">
      <c r="A112" s="537"/>
      <c r="B112" s="537"/>
      <c r="C112" s="537"/>
      <c r="D112" s="537"/>
      <c r="E112" s="537"/>
      <c r="F112" s="537"/>
      <c r="G112" s="537"/>
      <c r="H112" s="537"/>
      <c r="I112" s="537"/>
      <c r="J112" s="537"/>
      <c r="K112" s="537"/>
      <c r="L112" s="537"/>
      <c r="M112" s="537"/>
      <c r="N112" s="537"/>
      <c r="O112" s="537"/>
      <c r="P112" s="537"/>
      <c r="Q112" s="581"/>
      <c r="R112" s="581"/>
      <c r="S112" s="538"/>
      <c r="T112" s="581"/>
      <c r="U112" s="528"/>
    </row>
    <row r="113" spans="1:21" ht="18">
      <c r="A113" s="537"/>
      <c r="B113" s="537"/>
      <c r="C113" s="537"/>
      <c r="D113" s="537"/>
      <c r="E113" s="537"/>
      <c r="F113" s="537"/>
      <c r="G113" s="537"/>
      <c r="H113" s="537"/>
      <c r="I113" s="537"/>
      <c r="J113" s="537"/>
      <c r="K113" s="537"/>
      <c r="L113" s="537"/>
      <c r="M113" s="537"/>
      <c r="N113" s="537"/>
      <c r="O113" s="537"/>
      <c r="P113" s="537"/>
      <c r="Q113" s="581"/>
      <c r="R113" s="581"/>
      <c r="S113" s="538"/>
      <c r="T113" s="581"/>
      <c r="U113" s="528"/>
    </row>
    <row r="114" spans="1:21" ht="18">
      <c r="A114" s="537"/>
      <c r="B114" s="537"/>
      <c r="C114" s="537"/>
      <c r="D114" s="537"/>
      <c r="E114" s="537"/>
      <c r="F114" s="537"/>
      <c r="G114" s="537"/>
      <c r="H114" s="537"/>
      <c r="I114" s="537"/>
      <c r="J114" s="537"/>
      <c r="K114" s="537"/>
      <c r="L114" s="537"/>
      <c r="M114" s="537"/>
      <c r="N114" s="537"/>
      <c r="O114" s="537"/>
      <c r="P114" s="537"/>
      <c r="Q114" s="581"/>
      <c r="R114" s="581"/>
      <c r="S114" s="538"/>
      <c r="T114" s="581"/>
      <c r="U114" s="528"/>
    </row>
    <row r="115" spans="1:21" ht="18">
      <c r="A115" s="537"/>
      <c r="B115" s="537"/>
      <c r="C115" s="537"/>
      <c r="D115" s="537"/>
      <c r="E115" s="537"/>
      <c r="F115" s="537"/>
      <c r="G115" s="537"/>
      <c r="H115" s="537"/>
      <c r="I115" s="537"/>
      <c r="J115" s="537"/>
      <c r="K115" s="537"/>
      <c r="L115" s="537"/>
      <c r="M115" s="537"/>
      <c r="N115" s="537"/>
      <c r="O115" s="537"/>
      <c r="P115" s="537"/>
      <c r="Q115" s="581"/>
      <c r="R115" s="581"/>
      <c r="S115" s="538"/>
      <c r="T115" s="581"/>
      <c r="U115" s="528"/>
    </row>
    <row r="116" spans="1:21" ht="18">
      <c r="A116" s="537"/>
      <c r="B116" s="537"/>
      <c r="C116" s="537"/>
      <c r="D116" s="537"/>
      <c r="E116" s="537"/>
      <c r="F116" s="537"/>
      <c r="G116" s="537"/>
      <c r="H116" s="537"/>
      <c r="I116" s="537"/>
      <c r="J116" s="537"/>
      <c r="K116" s="537"/>
      <c r="L116" s="537"/>
      <c r="M116" s="537"/>
      <c r="N116" s="537"/>
      <c r="O116" s="537"/>
      <c r="P116" s="537"/>
      <c r="Q116" s="581"/>
      <c r="R116" s="581"/>
      <c r="S116" s="538"/>
      <c r="T116" s="581"/>
      <c r="U116" s="528"/>
    </row>
    <row r="117" spans="1:21" ht="18">
      <c r="A117" s="537"/>
      <c r="B117" s="537"/>
      <c r="C117" s="537"/>
      <c r="D117" s="537"/>
      <c r="E117" s="537"/>
      <c r="F117" s="537"/>
      <c r="G117" s="537"/>
      <c r="H117" s="537"/>
      <c r="I117" s="537"/>
      <c r="J117" s="537"/>
      <c r="K117" s="537"/>
      <c r="L117" s="537"/>
      <c r="M117" s="537"/>
      <c r="N117" s="537"/>
      <c r="O117" s="537"/>
      <c r="P117" s="537"/>
      <c r="Q117" s="581"/>
      <c r="R117" s="581"/>
      <c r="S117" s="538"/>
      <c r="T117" s="581"/>
      <c r="U117" s="528"/>
    </row>
    <row r="118" spans="1:21" ht="18">
      <c r="A118" s="537"/>
      <c r="B118" s="537"/>
      <c r="C118" s="537"/>
      <c r="D118" s="537"/>
      <c r="E118" s="537"/>
      <c r="F118" s="537"/>
      <c r="G118" s="537"/>
      <c r="H118" s="537"/>
      <c r="I118" s="537"/>
      <c r="J118" s="537"/>
      <c r="K118" s="537"/>
      <c r="L118" s="537"/>
      <c r="M118" s="537"/>
      <c r="N118" s="537"/>
      <c r="O118" s="537"/>
      <c r="P118" s="537"/>
      <c r="Q118" s="581"/>
      <c r="R118" s="581"/>
      <c r="S118" s="538"/>
      <c r="T118" s="581"/>
      <c r="U118" s="528"/>
    </row>
    <row r="119" spans="1:21" ht="18">
      <c r="A119" s="537"/>
      <c r="B119" s="537"/>
      <c r="C119" s="537"/>
      <c r="D119" s="537"/>
      <c r="E119" s="537"/>
      <c r="F119" s="537"/>
      <c r="G119" s="537"/>
      <c r="H119" s="537"/>
      <c r="I119" s="537"/>
      <c r="J119" s="537"/>
      <c r="K119" s="537"/>
      <c r="L119" s="537"/>
      <c r="M119" s="537"/>
      <c r="N119" s="537"/>
      <c r="O119" s="537"/>
      <c r="P119" s="537"/>
      <c r="Q119" s="581"/>
      <c r="R119" s="581"/>
      <c r="S119" s="538"/>
      <c r="T119" s="581"/>
      <c r="U119" s="528"/>
    </row>
    <row r="120" spans="1:21" ht="18">
      <c r="A120" s="537"/>
      <c r="B120" s="537"/>
      <c r="C120" s="537"/>
      <c r="D120" s="537"/>
      <c r="E120" s="537"/>
      <c r="F120" s="537"/>
      <c r="G120" s="537"/>
      <c r="H120" s="537"/>
      <c r="I120" s="537"/>
      <c r="J120" s="537"/>
      <c r="K120" s="537"/>
      <c r="L120" s="537"/>
      <c r="M120" s="537"/>
      <c r="N120" s="537"/>
      <c r="O120" s="537"/>
      <c r="P120" s="537"/>
      <c r="Q120" s="581"/>
      <c r="R120" s="581"/>
      <c r="S120" s="538"/>
      <c r="T120" s="581"/>
      <c r="U120" s="528"/>
    </row>
    <row r="121" spans="1:21" ht="18">
      <c r="A121" s="537"/>
      <c r="B121" s="537"/>
      <c r="C121" s="537"/>
      <c r="D121" s="537"/>
      <c r="E121" s="537"/>
      <c r="F121" s="537"/>
      <c r="G121" s="537"/>
      <c r="H121" s="537"/>
      <c r="I121" s="537"/>
      <c r="J121" s="537"/>
      <c r="K121" s="537"/>
      <c r="L121" s="537"/>
      <c r="M121" s="537"/>
      <c r="N121" s="537"/>
      <c r="O121" s="537"/>
      <c r="P121" s="537"/>
      <c r="Q121" s="581"/>
      <c r="R121" s="581"/>
      <c r="S121" s="538"/>
      <c r="T121" s="581"/>
      <c r="U121" s="528"/>
    </row>
    <row r="122" spans="1:21" ht="18">
      <c r="A122" s="537"/>
      <c r="B122" s="537"/>
      <c r="C122" s="537"/>
      <c r="D122" s="537"/>
      <c r="E122" s="537"/>
      <c r="F122" s="537"/>
      <c r="G122" s="537"/>
      <c r="H122" s="537"/>
      <c r="I122" s="537"/>
      <c r="J122" s="537"/>
      <c r="K122" s="537"/>
      <c r="L122" s="537"/>
      <c r="M122" s="537"/>
      <c r="N122" s="537"/>
      <c r="O122" s="537"/>
      <c r="P122" s="537"/>
      <c r="Q122" s="581"/>
      <c r="R122" s="581"/>
      <c r="S122" s="538"/>
      <c r="T122" s="581"/>
      <c r="U122" s="528"/>
    </row>
  </sheetData>
  <sheetProtection sheet="1" objects="1" scenarios="1" selectLockedCells="1"/>
  <mergeCells count="19">
    <mergeCell ref="B98:D98"/>
    <mergeCell ref="Q98:T98"/>
    <mergeCell ref="S99:T99"/>
    <mergeCell ref="S100:T100"/>
    <mergeCell ref="E12:F12"/>
    <mergeCell ref="G12:H12"/>
    <mergeCell ref="I12:J12"/>
    <mergeCell ref="K12:L12"/>
    <mergeCell ref="N12:O12"/>
    <mergeCell ref="S92:S96"/>
    <mergeCell ref="N10:O10"/>
    <mergeCell ref="T6:U6"/>
    <mergeCell ref="N7:O7"/>
    <mergeCell ref="N8:O8"/>
    <mergeCell ref="A1:O1"/>
    <mergeCell ref="A2:O2"/>
    <mergeCell ref="A3:O3"/>
    <mergeCell ref="A4:O4"/>
    <mergeCell ref="N6:O6"/>
  </mergeCells>
  <printOptions/>
  <pageMargins left="0.2" right="0" top="0" bottom="0" header="0.3" footer="0.3"/>
  <pageSetup fitToHeight="0" fitToWidth="1" horizontalDpi="600" verticalDpi="600" orientation="portrait" scale="35"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C858"/>
  <sheetViews>
    <sheetView defaultGridColor="0" zoomScale="78" zoomScaleNormal="78" zoomScalePageLayoutView="0" colorId="22" workbookViewId="0" topLeftCell="A3">
      <selection activeCell="D6" sqref="D6:E6"/>
    </sheetView>
  </sheetViews>
  <sheetFormatPr defaultColWidth="11.4453125" defaultRowHeight="15"/>
  <cols>
    <col min="1" max="1" width="3.77734375" style="635" customWidth="1"/>
    <col min="2" max="2" width="7.21484375" style="634" customWidth="1"/>
    <col min="3" max="3" width="36.10546875" style="634" customWidth="1"/>
    <col min="4" max="4" width="18.88671875" style="634" customWidth="1"/>
    <col min="5" max="5" width="17.4453125" style="634" customWidth="1"/>
    <col min="6" max="6" width="15.77734375" style="634" customWidth="1"/>
    <col min="7" max="7" width="17.99609375" style="634" customWidth="1"/>
    <col min="8" max="8" width="17.6640625" style="634" customWidth="1"/>
    <col min="9" max="9" width="3.10546875" style="634" customWidth="1"/>
    <col min="10" max="10" width="19.77734375" style="634" bestFit="1" customWidth="1"/>
    <col min="11" max="11" width="1.66796875" style="634" customWidth="1"/>
    <col min="12" max="12" width="18.3359375" style="634" customWidth="1"/>
    <col min="13" max="13" width="1.66796875" style="634" customWidth="1"/>
    <col min="14" max="14" width="17.10546875" style="634" customWidth="1"/>
    <col min="15" max="15" width="1.66796875" style="634" customWidth="1"/>
    <col min="16" max="16" width="18.6640625" style="634" customWidth="1"/>
    <col min="17" max="17" width="2.77734375" style="634" customWidth="1"/>
    <col min="18" max="16384" width="11.4453125" style="634" customWidth="1"/>
  </cols>
  <sheetData>
    <row r="1" spans="1:17" ht="16.5" customHeight="1">
      <c r="A1" s="941" t="s">
        <v>609</v>
      </c>
      <c r="B1" s="941"/>
      <c r="C1" s="941"/>
      <c r="D1" s="941"/>
      <c r="E1" s="941"/>
      <c r="F1" s="941"/>
      <c r="G1" s="941"/>
      <c r="H1" s="941"/>
      <c r="I1" s="941"/>
      <c r="J1" s="941"/>
      <c r="K1" s="941"/>
      <c r="L1" s="941"/>
      <c r="M1" s="941"/>
      <c r="N1" s="941"/>
      <c r="O1" s="941"/>
      <c r="P1" s="941"/>
      <c r="Q1" s="941"/>
    </row>
    <row r="2" spans="1:17" ht="16.5" customHeight="1">
      <c r="A2" s="941" t="s">
        <v>293</v>
      </c>
      <c r="B2" s="941"/>
      <c r="C2" s="941"/>
      <c r="D2" s="941"/>
      <c r="E2" s="941"/>
      <c r="F2" s="941"/>
      <c r="G2" s="941"/>
      <c r="H2" s="941"/>
      <c r="I2" s="941"/>
      <c r="J2" s="941"/>
      <c r="K2" s="941"/>
      <c r="L2" s="941"/>
      <c r="M2" s="941"/>
      <c r="N2" s="941"/>
      <c r="O2" s="941"/>
      <c r="P2" s="941"/>
      <c r="Q2" s="941"/>
    </row>
    <row r="3" spans="1:17" ht="18.75">
      <c r="A3" s="941" t="s">
        <v>306</v>
      </c>
      <c r="B3" s="941"/>
      <c r="C3" s="941"/>
      <c r="D3" s="941"/>
      <c r="E3" s="941"/>
      <c r="F3" s="941"/>
      <c r="G3" s="941"/>
      <c r="H3" s="941"/>
      <c r="I3" s="941"/>
      <c r="J3" s="941"/>
      <c r="K3" s="941"/>
      <c r="L3" s="941"/>
      <c r="M3" s="941"/>
      <c r="N3" s="941"/>
      <c r="O3" s="941"/>
      <c r="P3" s="941"/>
      <c r="Q3" s="941"/>
    </row>
    <row r="4" ht="18.75">
      <c r="E4" s="587"/>
    </row>
    <row r="5" spans="2:9" ht="16.5" thickBot="1">
      <c r="B5" s="636" t="s">
        <v>181</v>
      </c>
      <c r="C5" s="637"/>
      <c r="D5" s="942" t="s">
        <v>550</v>
      </c>
      <c r="E5" s="942"/>
      <c r="F5" s="638"/>
      <c r="G5" s="943" t="s">
        <v>543</v>
      </c>
      <c r="H5" s="943"/>
      <c r="I5" s="943"/>
    </row>
    <row r="6" spans="2:10" ht="19.5" customHeight="1" thickBot="1">
      <c r="B6" s="639" t="s">
        <v>486</v>
      </c>
      <c r="C6" s="640"/>
      <c r="D6" s="939"/>
      <c r="E6" s="939"/>
      <c r="F6" s="638"/>
      <c r="G6" s="943" t="s">
        <v>544</v>
      </c>
      <c r="H6" s="943"/>
      <c r="I6" s="943"/>
      <c r="J6" s="641"/>
    </row>
    <row r="7" spans="2:9" ht="19.5" customHeight="1" thickBot="1">
      <c r="B7" s="639" t="s">
        <v>182</v>
      </c>
      <c r="C7" s="640"/>
      <c r="D7" s="939"/>
      <c r="E7" s="939"/>
      <c r="F7" s="638"/>
      <c r="G7" s="943" t="s">
        <v>290</v>
      </c>
      <c r="H7" s="943"/>
      <c r="I7" s="943"/>
    </row>
    <row r="8" spans="2:9" ht="19.5" customHeight="1" thickBot="1">
      <c r="B8" s="639" t="s">
        <v>183</v>
      </c>
      <c r="C8" s="640"/>
      <c r="D8" s="939"/>
      <c r="E8" s="939"/>
      <c r="F8" s="638"/>
      <c r="G8" s="943" t="s">
        <v>291</v>
      </c>
      <c r="H8" s="943"/>
      <c r="I8" s="943"/>
    </row>
    <row r="9" spans="2:9" ht="19.5" customHeight="1" thickBot="1">
      <c r="B9" s="639" t="s">
        <v>184</v>
      </c>
      <c r="C9" s="640"/>
      <c r="D9" s="939"/>
      <c r="E9" s="939"/>
      <c r="F9" s="638"/>
      <c r="G9" s="943" t="s">
        <v>292</v>
      </c>
      <c r="H9" s="943"/>
      <c r="I9" s="943"/>
    </row>
    <row r="10" spans="2:16" ht="19.5" customHeight="1" thickBot="1">
      <c r="B10" s="639" t="s">
        <v>180</v>
      </c>
      <c r="C10" s="640"/>
      <c r="D10" s="940" t="s">
        <v>545</v>
      </c>
      <c r="E10" s="940"/>
      <c r="F10" s="638"/>
      <c r="J10" s="632" t="s">
        <v>257</v>
      </c>
      <c r="K10" s="632"/>
      <c r="L10" s="632" t="s">
        <v>258</v>
      </c>
      <c r="M10" s="632"/>
      <c r="N10" s="632" t="s">
        <v>259</v>
      </c>
      <c r="P10" s="632" t="s">
        <v>260</v>
      </c>
    </row>
    <row r="11" spans="2:16" ht="19.5" customHeight="1" thickBot="1">
      <c r="B11" s="639" t="s">
        <v>371</v>
      </c>
      <c r="C11" s="640"/>
      <c r="D11" s="939"/>
      <c r="E11" s="939"/>
      <c r="F11" s="638"/>
      <c r="H11" s="642" t="s">
        <v>267</v>
      </c>
      <c r="J11" s="642" t="s">
        <v>261</v>
      </c>
      <c r="L11" s="642" t="s">
        <v>261</v>
      </c>
      <c r="N11" s="642" t="s">
        <v>261</v>
      </c>
      <c r="P11" s="642" t="s">
        <v>261</v>
      </c>
    </row>
    <row r="12" spans="2:16" ht="19.5" customHeight="1" thickBot="1">
      <c r="B12" s="636" t="s">
        <v>185</v>
      </c>
      <c r="C12" s="640"/>
      <c r="D12" s="939"/>
      <c r="E12" s="939"/>
      <c r="F12" s="638"/>
      <c r="G12" s="643" t="s">
        <v>262</v>
      </c>
      <c r="H12" s="644">
        <f>+H14-H13</f>
        <v>0</v>
      </c>
      <c r="I12" s="645"/>
      <c r="J12" s="646">
        <f>+J14-J13</f>
        <v>0</v>
      </c>
      <c r="K12" s="645"/>
      <c r="L12" s="646">
        <f>+L14-L13</f>
        <v>0</v>
      </c>
      <c r="M12" s="645"/>
      <c r="N12" s="646">
        <f>+N14-N13</f>
        <v>0</v>
      </c>
      <c r="O12" s="645"/>
      <c r="P12" s="647">
        <f>+J12+L12+N12</f>
        <v>0</v>
      </c>
    </row>
    <row r="13" spans="2:16" ht="19.5" customHeight="1" thickBot="1">
      <c r="B13" s="636" t="s">
        <v>188</v>
      </c>
      <c r="C13" s="637"/>
      <c r="D13" s="942"/>
      <c r="E13" s="942"/>
      <c r="F13" s="638"/>
      <c r="G13" s="648" t="s">
        <v>91</v>
      </c>
      <c r="H13" s="649">
        <f>H76</f>
        <v>0</v>
      </c>
      <c r="I13" s="645"/>
      <c r="J13" s="650">
        <f>J76</f>
        <v>0</v>
      </c>
      <c r="K13" s="645"/>
      <c r="L13" s="650">
        <f>L76</f>
        <v>0</v>
      </c>
      <c r="M13" s="645"/>
      <c r="N13" s="650">
        <f>N76</f>
        <v>0</v>
      </c>
      <c r="O13" s="645"/>
      <c r="P13" s="647">
        <f>+J13+L13+N13</f>
        <v>0</v>
      </c>
    </row>
    <row r="14" spans="2:16" ht="19.5" customHeight="1" thickBot="1">
      <c r="B14" s="636" t="s">
        <v>189</v>
      </c>
      <c r="C14" s="637"/>
      <c r="D14" s="942"/>
      <c r="E14" s="942"/>
      <c r="F14" s="638"/>
      <c r="G14" s="643" t="s">
        <v>263</v>
      </c>
      <c r="H14" s="651">
        <f>SUM(H37:H111)</f>
        <v>0</v>
      </c>
      <c r="I14" s="645"/>
      <c r="J14" s="652">
        <f>SUM(J37:J111)</f>
        <v>0</v>
      </c>
      <c r="K14" s="653"/>
      <c r="L14" s="652">
        <f>SUM(L37:L111)</f>
        <v>0</v>
      </c>
      <c r="M14" s="645"/>
      <c r="N14" s="652">
        <f>SUM(N37:N111)</f>
        <v>0</v>
      </c>
      <c r="O14" s="645"/>
      <c r="P14" s="647">
        <f>+J14+L14+N14</f>
        <v>0</v>
      </c>
    </row>
    <row r="15" spans="2:16" ht="21.75" customHeight="1" thickBot="1" thickTop="1">
      <c r="B15" s="636" t="s">
        <v>186</v>
      </c>
      <c r="C15" s="637"/>
      <c r="D15" s="950" t="s">
        <v>632</v>
      </c>
      <c r="E15" s="950"/>
      <c r="F15" s="638"/>
      <c r="H15" s="654"/>
      <c r="I15" s="645"/>
      <c r="J15" s="655"/>
      <c r="K15" s="645"/>
      <c r="L15" s="645"/>
      <c r="M15" s="645"/>
      <c r="N15" s="645"/>
      <c r="O15" s="645"/>
      <c r="P15" s="656"/>
    </row>
    <row r="16" spans="2:16" ht="21.75" customHeight="1" thickBot="1">
      <c r="B16" s="639" t="s">
        <v>187</v>
      </c>
      <c r="C16" s="637"/>
      <c r="D16" s="950" t="s">
        <v>633</v>
      </c>
      <c r="E16" s="950"/>
      <c r="F16" s="638"/>
      <c r="G16" s="657" t="s">
        <v>264</v>
      </c>
      <c r="H16" s="647">
        <f>+H14-H17-H18</f>
        <v>0</v>
      </c>
      <c r="I16" s="658"/>
      <c r="J16" s="647">
        <f>+J14-J18-J17</f>
        <v>0</v>
      </c>
      <c r="K16" s="658"/>
      <c r="L16" s="658"/>
      <c r="M16" s="658"/>
      <c r="N16" s="658"/>
      <c r="O16" s="658"/>
      <c r="P16" s="647">
        <f>+J16+L16+N16</f>
        <v>0</v>
      </c>
    </row>
    <row r="17" spans="2:16" ht="21.75" customHeight="1" thickBot="1">
      <c r="B17" s="639" t="s">
        <v>268</v>
      </c>
      <c r="C17" s="640"/>
      <c r="D17" s="951" t="s">
        <v>546</v>
      </c>
      <c r="E17" s="951"/>
      <c r="F17" s="638"/>
      <c r="G17" s="657" t="s">
        <v>266</v>
      </c>
      <c r="H17" s="659">
        <f>SUM(E37:E136)+SUM(L37:L136)</f>
        <v>0</v>
      </c>
      <c r="I17" s="658"/>
      <c r="J17" s="658"/>
      <c r="K17" s="658"/>
      <c r="L17" s="647">
        <f>SUM(L37:L136)</f>
        <v>0</v>
      </c>
      <c r="M17" s="658"/>
      <c r="N17" s="658"/>
      <c r="O17" s="658"/>
      <c r="P17" s="647">
        <f>+J17+L17+N17</f>
        <v>0</v>
      </c>
    </row>
    <row r="18" spans="2:16" ht="24" customHeight="1" thickBot="1">
      <c r="B18" s="660" t="s">
        <v>296</v>
      </c>
      <c r="C18" s="661"/>
      <c r="D18" s="950"/>
      <c r="E18" s="950"/>
      <c r="F18" s="950"/>
      <c r="G18" s="657" t="s">
        <v>265</v>
      </c>
      <c r="H18" s="659">
        <f>SUM(F37:F136)+SUM(N37:N136)</f>
        <v>0</v>
      </c>
      <c r="I18" s="658"/>
      <c r="J18" s="658"/>
      <c r="K18" s="658"/>
      <c r="L18" s="662"/>
      <c r="M18" s="658"/>
      <c r="N18" s="647">
        <f>SUM(N37:N136)</f>
        <v>0</v>
      </c>
      <c r="O18" s="658"/>
      <c r="P18" s="647">
        <f>+J18+L18+N18</f>
        <v>0</v>
      </c>
    </row>
    <row r="19" spans="4:17" ht="20.25" customHeight="1">
      <c r="D19" s="947" t="s">
        <v>297</v>
      </c>
      <c r="E19" s="947"/>
      <c r="F19" s="657"/>
      <c r="J19" s="663"/>
      <c r="Q19" s="664"/>
    </row>
    <row r="20" spans="2:6" ht="18" customHeight="1">
      <c r="B20" s="948" t="s">
        <v>357</v>
      </c>
      <c r="C20" s="948"/>
      <c r="F20" s="657"/>
    </row>
    <row r="21" ht="18" customHeight="1">
      <c r="F21" s="657"/>
    </row>
    <row r="22" ht="18" customHeight="1">
      <c r="F22" s="657"/>
    </row>
    <row r="23" spans="2:6" ht="24" customHeight="1">
      <c r="B23" s="949" t="s">
        <v>382</v>
      </c>
      <c r="C23" s="949"/>
      <c r="F23" s="657"/>
    </row>
    <row r="24" spans="2:6" ht="15.75">
      <c r="B24" s="665"/>
      <c r="C24" s="666" t="s">
        <v>383</v>
      </c>
      <c r="D24" s="657"/>
      <c r="E24" s="657"/>
      <c r="F24" s="657"/>
    </row>
    <row r="25" spans="2:7" ht="15.75">
      <c r="B25" s="657"/>
      <c r="C25" s="657"/>
      <c r="D25" s="657"/>
      <c r="E25" s="657"/>
      <c r="F25" s="657"/>
      <c r="G25" s="657"/>
    </row>
    <row r="26" spans="2:7" ht="15.75">
      <c r="B26" s="657"/>
      <c r="C26" s="657"/>
      <c r="D26" s="657"/>
      <c r="E26" s="657"/>
      <c r="F26" s="657"/>
      <c r="G26" s="657"/>
    </row>
    <row r="27" spans="2:7" ht="15.75">
      <c r="B27" s="657"/>
      <c r="C27" s="657"/>
      <c r="D27" s="657"/>
      <c r="E27" s="657"/>
      <c r="F27" s="657"/>
      <c r="G27" s="657"/>
    </row>
    <row r="28" spans="1:17" ht="16.5" thickBot="1">
      <c r="A28" s="667"/>
      <c r="B28" s="668"/>
      <c r="C28" s="668"/>
      <c r="D28" s="668"/>
      <c r="E28" s="668"/>
      <c r="F28" s="668"/>
      <c r="G28" s="668"/>
      <c r="H28" s="669"/>
      <c r="I28" s="669"/>
      <c r="J28" s="669"/>
      <c r="K28" s="669"/>
      <c r="L28" s="669"/>
      <c r="M28" s="669"/>
      <c r="N28" s="669"/>
      <c r="O28" s="669"/>
      <c r="Q28" s="670"/>
    </row>
    <row r="29" spans="2:16" ht="15.75">
      <c r="B29" s="670"/>
      <c r="C29" s="670"/>
      <c r="D29" s="670"/>
      <c r="E29" s="670"/>
      <c r="F29" s="670"/>
      <c r="G29" s="671" t="s">
        <v>0</v>
      </c>
      <c r="H29" s="670"/>
      <c r="I29" s="670"/>
      <c r="J29" s="670"/>
      <c r="K29" s="670"/>
      <c r="L29" s="670"/>
      <c r="M29" s="670"/>
      <c r="N29" s="670"/>
      <c r="O29" s="670"/>
      <c r="P29" s="670"/>
    </row>
    <row r="30" spans="2:20" ht="13.5" customHeight="1" thickBot="1">
      <c r="B30" s="672" t="s">
        <v>17</v>
      </c>
      <c r="C30" s="672" t="s">
        <v>18</v>
      </c>
      <c r="D30" s="672" t="s">
        <v>19</v>
      </c>
      <c r="E30" s="672" t="s">
        <v>20</v>
      </c>
      <c r="F30" s="672" t="s">
        <v>21</v>
      </c>
      <c r="G30" s="672" t="s">
        <v>22</v>
      </c>
      <c r="H30" s="672" t="s">
        <v>23</v>
      </c>
      <c r="I30" s="657"/>
      <c r="J30" s="673">
        <v>-8</v>
      </c>
      <c r="K30" s="657"/>
      <c r="L30" s="673">
        <v>-9</v>
      </c>
      <c r="M30" s="673"/>
      <c r="N30" s="673">
        <v>-10</v>
      </c>
      <c r="O30" s="657"/>
      <c r="P30" s="673">
        <v>-11</v>
      </c>
      <c r="Q30" s="657"/>
      <c r="R30" s="657"/>
      <c r="S30" s="657"/>
      <c r="T30" s="657"/>
    </row>
    <row r="31" spans="2:20" ht="15" customHeight="1" thickTop="1">
      <c r="B31" s="674"/>
      <c r="C31" s="675"/>
      <c r="D31" s="675"/>
      <c r="E31" s="676"/>
      <c r="F31" s="676"/>
      <c r="G31" s="677"/>
      <c r="H31" s="678"/>
      <c r="I31" s="657"/>
      <c r="J31" s="679" t="s">
        <v>214</v>
      </c>
      <c r="K31" s="657"/>
      <c r="L31" s="679" t="s">
        <v>215</v>
      </c>
      <c r="M31" s="672"/>
      <c r="N31" s="679" t="s">
        <v>216</v>
      </c>
      <c r="P31" s="680" t="s">
        <v>248</v>
      </c>
      <c r="Q31" s="657"/>
      <c r="R31" s="657"/>
      <c r="S31" s="657"/>
      <c r="T31" s="657"/>
    </row>
    <row r="32" spans="2:20" ht="14.25" customHeight="1">
      <c r="B32" s="681"/>
      <c r="C32" s="682"/>
      <c r="D32" s="683"/>
      <c r="E32" s="944" t="s">
        <v>276</v>
      </c>
      <c r="F32" s="945"/>
      <c r="G32" s="946"/>
      <c r="H32" s="684" t="s">
        <v>4</v>
      </c>
      <c r="I32" s="657"/>
      <c r="J32" s="685"/>
      <c r="K32" s="657"/>
      <c r="L32" s="686"/>
      <c r="N32" s="686"/>
      <c r="O32" s="657"/>
      <c r="P32" s="687" t="s">
        <v>249</v>
      </c>
      <c r="Q32" s="657"/>
      <c r="R32" s="657"/>
      <c r="S32" s="657"/>
      <c r="T32" s="657"/>
    </row>
    <row r="33" spans="2:20" ht="14.25" customHeight="1">
      <c r="B33" s="688" t="s">
        <v>24</v>
      </c>
      <c r="C33" s="682"/>
      <c r="D33" s="689" t="s">
        <v>3</v>
      </c>
      <c r="E33" s="690"/>
      <c r="F33" s="691"/>
      <c r="G33" s="690" t="s">
        <v>4</v>
      </c>
      <c r="H33" s="684" t="s">
        <v>274</v>
      </c>
      <c r="I33" s="657"/>
      <c r="J33" s="685" t="s">
        <v>277</v>
      </c>
      <c r="K33" s="657"/>
      <c r="L33" s="685" t="s">
        <v>277</v>
      </c>
      <c r="M33" s="672"/>
      <c r="N33" s="685" t="s">
        <v>277</v>
      </c>
      <c r="O33" s="657"/>
      <c r="P33" s="687" t="s">
        <v>278</v>
      </c>
      <c r="Q33" s="657"/>
      <c r="R33" s="657"/>
      <c r="S33" s="657"/>
      <c r="T33" s="657"/>
    </row>
    <row r="34" spans="2:20" ht="13.5" customHeight="1">
      <c r="B34" s="688" t="s">
        <v>25</v>
      </c>
      <c r="C34" s="689" t="s">
        <v>16</v>
      </c>
      <c r="D34" s="689" t="s">
        <v>26</v>
      </c>
      <c r="E34" s="690" t="s">
        <v>27</v>
      </c>
      <c r="F34" s="690" t="s">
        <v>28</v>
      </c>
      <c r="G34" s="690" t="s">
        <v>29</v>
      </c>
      <c r="H34" s="684" t="s">
        <v>275</v>
      </c>
      <c r="I34" s="657"/>
      <c r="J34" s="685" t="s">
        <v>217</v>
      </c>
      <c r="K34" s="657"/>
      <c r="L34" s="685" t="s">
        <v>217</v>
      </c>
      <c r="M34" s="632"/>
      <c r="N34" s="685" t="s">
        <v>217</v>
      </c>
      <c r="O34" s="657"/>
      <c r="P34" s="687" t="s">
        <v>279</v>
      </c>
      <c r="Q34" s="657"/>
      <c r="R34" s="657"/>
      <c r="S34" s="657"/>
      <c r="T34" s="657"/>
    </row>
    <row r="35" spans="2:20" ht="14.25" customHeight="1">
      <c r="B35" s="688" t="s">
        <v>36</v>
      </c>
      <c r="C35" s="689" t="s">
        <v>2</v>
      </c>
      <c r="D35" s="689" t="s">
        <v>30</v>
      </c>
      <c r="E35" s="690" t="s">
        <v>26</v>
      </c>
      <c r="F35" s="690" t="s">
        <v>26</v>
      </c>
      <c r="G35" s="690" t="s">
        <v>26</v>
      </c>
      <c r="H35" s="684" t="s">
        <v>148</v>
      </c>
      <c r="I35" s="657"/>
      <c r="J35" s="685"/>
      <c r="K35" s="657"/>
      <c r="L35" s="685"/>
      <c r="M35" s="672"/>
      <c r="N35" s="685"/>
      <c r="O35" s="657"/>
      <c r="P35" s="687" t="s">
        <v>250</v>
      </c>
      <c r="Q35" s="657"/>
      <c r="R35" s="657"/>
      <c r="S35" s="657"/>
      <c r="T35" s="657"/>
    </row>
    <row r="36" spans="2:20" ht="14.25" customHeight="1" thickBot="1">
      <c r="B36" s="692"/>
      <c r="C36" s="693"/>
      <c r="D36" s="693"/>
      <c r="E36" s="694"/>
      <c r="F36" s="694"/>
      <c r="G36" s="695" t="s">
        <v>31</v>
      </c>
      <c r="H36" s="696" t="s">
        <v>247</v>
      </c>
      <c r="I36" s="657"/>
      <c r="J36" s="697" t="s">
        <v>212</v>
      </c>
      <c r="K36" s="657"/>
      <c r="L36" s="697" t="s">
        <v>212</v>
      </c>
      <c r="M36" s="672"/>
      <c r="N36" s="697" t="s">
        <v>212</v>
      </c>
      <c r="O36" s="671"/>
      <c r="P36" s="698" t="s">
        <v>251</v>
      </c>
      <c r="Q36" s="657"/>
      <c r="R36" s="657"/>
      <c r="S36" s="657"/>
      <c r="T36" s="657"/>
    </row>
    <row r="37" spans="1:20" ht="18" customHeight="1" thickBot="1" thickTop="1">
      <c r="A37" s="699">
        <v>1</v>
      </c>
      <c r="B37" s="708" t="s">
        <v>87</v>
      </c>
      <c r="C37" s="709" t="s">
        <v>384</v>
      </c>
      <c r="D37" s="722"/>
      <c r="E37" s="722"/>
      <c r="F37" s="722"/>
      <c r="G37" s="723">
        <f>SUM(E37:F37)</f>
        <v>0</v>
      </c>
      <c r="H37" s="723">
        <f>G37+D37+P37</f>
        <v>0</v>
      </c>
      <c r="I37" s="724" t="s">
        <v>0</v>
      </c>
      <c r="J37" s="725"/>
      <c r="K37" s="726"/>
      <c r="L37" s="727"/>
      <c r="M37" s="728"/>
      <c r="N37" s="727"/>
      <c r="O37" s="729"/>
      <c r="P37" s="730">
        <f>J37+L37+N37</f>
        <v>0</v>
      </c>
      <c r="Q37" s="657"/>
      <c r="R37" s="657"/>
      <c r="S37" s="657"/>
      <c r="T37" s="657"/>
    </row>
    <row r="38" spans="1:20" ht="18" customHeight="1" thickBot="1">
      <c r="A38" s="699">
        <v>2</v>
      </c>
      <c r="B38" s="710" t="s">
        <v>108</v>
      </c>
      <c r="C38" s="709" t="s">
        <v>88</v>
      </c>
      <c r="D38" s="731"/>
      <c r="E38" s="731"/>
      <c r="F38" s="731"/>
      <c r="G38" s="732">
        <f aca="true" t="shared" si="0" ref="G38:G97">SUM(E38:F38)</f>
        <v>0</v>
      </c>
      <c r="H38" s="732">
        <f aca="true" t="shared" si="1" ref="H38:H97">G38+D38+P38</f>
        <v>0</v>
      </c>
      <c r="I38" s="724"/>
      <c r="J38" s="733"/>
      <c r="K38" s="726"/>
      <c r="L38" s="734"/>
      <c r="M38" s="728"/>
      <c r="N38" s="734"/>
      <c r="O38" s="729"/>
      <c r="P38" s="735">
        <f aca="true" t="shared" si="2" ref="P38:P97">J38+L38+N38</f>
        <v>0</v>
      </c>
      <c r="Q38" s="657"/>
      <c r="R38" s="657"/>
      <c r="S38" s="657"/>
      <c r="T38" s="657"/>
    </row>
    <row r="39" spans="1:20" ht="18" customHeight="1" thickBot="1">
      <c r="A39" s="699">
        <v>3</v>
      </c>
      <c r="B39" s="710" t="s">
        <v>109</v>
      </c>
      <c r="C39" s="709" t="s">
        <v>89</v>
      </c>
      <c r="D39" s="731"/>
      <c r="E39" s="731"/>
      <c r="F39" s="731"/>
      <c r="G39" s="732">
        <f t="shared" si="0"/>
        <v>0</v>
      </c>
      <c r="H39" s="732">
        <f t="shared" si="1"/>
        <v>0</v>
      </c>
      <c r="I39" s="724"/>
      <c r="J39" s="733"/>
      <c r="K39" s="726"/>
      <c r="L39" s="734"/>
      <c r="M39" s="728"/>
      <c r="N39" s="734"/>
      <c r="O39" s="729"/>
      <c r="P39" s="735">
        <f t="shared" si="2"/>
        <v>0</v>
      </c>
      <c r="Q39" s="657"/>
      <c r="R39" s="657"/>
      <c r="S39" s="657"/>
      <c r="T39" s="657"/>
    </row>
    <row r="40" spans="1:16" ht="18" customHeight="1" thickBot="1">
      <c r="A40" s="699">
        <v>4</v>
      </c>
      <c r="B40" s="710" t="s">
        <v>114</v>
      </c>
      <c r="C40" s="709" t="s">
        <v>90</v>
      </c>
      <c r="D40" s="731"/>
      <c r="E40" s="731"/>
      <c r="F40" s="731"/>
      <c r="G40" s="732">
        <f t="shared" si="0"/>
        <v>0</v>
      </c>
      <c r="H40" s="732">
        <f t="shared" si="1"/>
        <v>0</v>
      </c>
      <c r="I40" s="736"/>
      <c r="J40" s="733"/>
      <c r="K40" s="737"/>
      <c r="L40" s="734"/>
      <c r="M40" s="728"/>
      <c r="N40" s="734"/>
      <c r="O40" s="738"/>
      <c r="P40" s="735">
        <f t="shared" si="2"/>
        <v>0</v>
      </c>
    </row>
    <row r="41" spans="1:16" ht="18" customHeight="1" thickBot="1">
      <c r="A41" s="699">
        <v>5</v>
      </c>
      <c r="B41" s="710" t="s">
        <v>110</v>
      </c>
      <c r="C41" s="709" t="s">
        <v>92</v>
      </c>
      <c r="D41" s="731"/>
      <c r="E41" s="731"/>
      <c r="F41" s="731"/>
      <c r="G41" s="732">
        <f t="shared" si="0"/>
        <v>0</v>
      </c>
      <c r="H41" s="732">
        <f t="shared" si="1"/>
        <v>0</v>
      </c>
      <c r="I41" s="736"/>
      <c r="J41" s="733"/>
      <c r="K41" s="737"/>
      <c r="L41" s="734"/>
      <c r="M41" s="728"/>
      <c r="N41" s="734"/>
      <c r="O41" s="738"/>
      <c r="P41" s="735">
        <f t="shared" si="2"/>
        <v>0</v>
      </c>
    </row>
    <row r="42" spans="1:16" ht="18" customHeight="1" thickBot="1">
      <c r="A42" s="699">
        <v>6</v>
      </c>
      <c r="B42" s="710" t="s">
        <v>111</v>
      </c>
      <c r="C42" s="709" t="s">
        <v>93</v>
      </c>
      <c r="D42" s="731"/>
      <c r="E42" s="731"/>
      <c r="F42" s="731"/>
      <c r="G42" s="732">
        <f t="shared" si="0"/>
        <v>0</v>
      </c>
      <c r="H42" s="732">
        <f t="shared" si="1"/>
        <v>0</v>
      </c>
      <c r="I42" s="736"/>
      <c r="J42" s="733"/>
      <c r="K42" s="737"/>
      <c r="L42" s="734"/>
      <c r="M42" s="728"/>
      <c r="N42" s="734"/>
      <c r="O42" s="738"/>
      <c r="P42" s="735">
        <f t="shared" si="2"/>
        <v>0</v>
      </c>
    </row>
    <row r="43" spans="1:16" ht="18" customHeight="1" thickBot="1">
      <c r="A43" s="699">
        <v>7</v>
      </c>
      <c r="B43" s="710" t="s">
        <v>112</v>
      </c>
      <c r="C43" s="709" t="s">
        <v>94</v>
      </c>
      <c r="D43" s="731"/>
      <c r="E43" s="731"/>
      <c r="F43" s="731"/>
      <c r="G43" s="732">
        <f t="shared" si="0"/>
        <v>0</v>
      </c>
      <c r="H43" s="732">
        <f t="shared" si="1"/>
        <v>0</v>
      </c>
      <c r="I43" s="736"/>
      <c r="J43" s="733"/>
      <c r="K43" s="737"/>
      <c r="L43" s="734"/>
      <c r="M43" s="728"/>
      <c r="N43" s="734"/>
      <c r="O43" s="738"/>
      <c r="P43" s="735">
        <f t="shared" si="2"/>
        <v>0</v>
      </c>
    </row>
    <row r="44" spans="1:16" ht="18" customHeight="1" thickBot="1">
      <c r="A44" s="699">
        <v>8</v>
      </c>
      <c r="B44" s="710" t="s">
        <v>113</v>
      </c>
      <c r="C44" s="709" t="s">
        <v>95</v>
      </c>
      <c r="D44" s="731"/>
      <c r="E44" s="731"/>
      <c r="F44" s="731"/>
      <c r="G44" s="732">
        <f t="shared" si="0"/>
        <v>0</v>
      </c>
      <c r="H44" s="732">
        <f t="shared" si="1"/>
        <v>0</v>
      </c>
      <c r="I44" s="736"/>
      <c r="J44" s="733"/>
      <c r="K44" s="737"/>
      <c r="L44" s="734"/>
      <c r="M44" s="728"/>
      <c r="N44" s="734"/>
      <c r="O44" s="738"/>
      <c r="P44" s="735">
        <f t="shared" si="2"/>
        <v>0</v>
      </c>
    </row>
    <row r="45" spans="1:16" ht="18" customHeight="1" thickBot="1">
      <c r="A45" s="699">
        <v>9</v>
      </c>
      <c r="B45" s="708" t="s">
        <v>142</v>
      </c>
      <c r="C45" s="709" t="s">
        <v>385</v>
      </c>
      <c r="D45" s="722"/>
      <c r="E45" s="722"/>
      <c r="F45" s="722"/>
      <c r="G45" s="732">
        <f t="shared" si="0"/>
        <v>0</v>
      </c>
      <c r="H45" s="732">
        <f t="shared" si="1"/>
        <v>0</v>
      </c>
      <c r="I45" s="736"/>
      <c r="J45" s="725"/>
      <c r="K45" s="737"/>
      <c r="L45" s="727"/>
      <c r="M45" s="728"/>
      <c r="N45" s="727"/>
      <c r="O45" s="738"/>
      <c r="P45" s="735">
        <f>J45+L45+N45</f>
        <v>0</v>
      </c>
    </row>
    <row r="46" spans="1:16" ht="18" customHeight="1" thickBot="1">
      <c r="A46" s="699">
        <v>10</v>
      </c>
      <c r="B46" s="708" t="s">
        <v>178</v>
      </c>
      <c r="C46" s="709" t="s">
        <v>386</v>
      </c>
      <c r="D46" s="722"/>
      <c r="E46" s="722"/>
      <c r="F46" s="722"/>
      <c r="G46" s="732">
        <f t="shared" si="0"/>
        <v>0</v>
      </c>
      <c r="H46" s="732">
        <f t="shared" si="1"/>
        <v>0</v>
      </c>
      <c r="I46" s="736"/>
      <c r="J46" s="725"/>
      <c r="K46" s="737"/>
      <c r="L46" s="727"/>
      <c r="M46" s="728"/>
      <c r="N46" s="727"/>
      <c r="O46" s="738"/>
      <c r="P46" s="735">
        <f t="shared" si="2"/>
        <v>0</v>
      </c>
    </row>
    <row r="47" spans="1:16" ht="18" customHeight="1" thickBot="1">
      <c r="A47" s="699">
        <v>11</v>
      </c>
      <c r="B47" s="708" t="s">
        <v>143</v>
      </c>
      <c r="C47" s="709" t="s">
        <v>387</v>
      </c>
      <c r="D47" s="722"/>
      <c r="E47" s="722"/>
      <c r="F47" s="722"/>
      <c r="G47" s="732">
        <f t="shared" si="0"/>
        <v>0</v>
      </c>
      <c r="H47" s="732">
        <f t="shared" si="1"/>
        <v>0</v>
      </c>
      <c r="I47" s="736"/>
      <c r="J47" s="725"/>
      <c r="K47" s="737"/>
      <c r="L47" s="727"/>
      <c r="M47" s="728"/>
      <c r="N47" s="727"/>
      <c r="O47" s="738"/>
      <c r="P47" s="735">
        <f t="shared" si="2"/>
        <v>0</v>
      </c>
    </row>
    <row r="48" spans="1:16" ht="18" customHeight="1" thickBot="1">
      <c r="A48" s="699">
        <v>12</v>
      </c>
      <c r="B48" s="708" t="s">
        <v>366</v>
      </c>
      <c r="C48" s="709" t="s">
        <v>367</v>
      </c>
      <c r="D48" s="731"/>
      <c r="E48" s="731"/>
      <c r="F48" s="731"/>
      <c r="G48" s="732">
        <f t="shared" si="0"/>
        <v>0</v>
      </c>
      <c r="H48" s="732">
        <f t="shared" si="1"/>
        <v>0</v>
      </c>
      <c r="I48" s="736" t="s">
        <v>0</v>
      </c>
      <c r="J48" s="733"/>
      <c r="K48" s="737"/>
      <c r="L48" s="734"/>
      <c r="M48" s="728"/>
      <c r="N48" s="734"/>
      <c r="O48" s="738"/>
      <c r="P48" s="735">
        <f t="shared" si="2"/>
        <v>0</v>
      </c>
    </row>
    <row r="49" spans="1:16" ht="18" customHeight="1" thickBot="1">
      <c r="A49" s="699">
        <v>13</v>
      </c>
      <c r="B49" s="708" t="s">
        <v>115</v>
      </c>
      <c r="C49" s="709" t="s">
        <v>388</v>
      </c>
      <c r="D49" s="722"/>
      <c r="E49" s="722"/>
      <c r="F49" s="722"/>
      <c r="G49" s="732">
        <f t="shared" si="0"/>
        <v>0</v>
      </c>
      <c r="H49" s="732">
        <f t="shared" si="1"/>
        <v>0</v>
      </c>
      <c r="I49" s="736"/>
      <c r="J49" s="725"/>
      <c r="K49" s="737"/>
      <c r="L49" s="727"/>
      <c r="M49" s="728"/>
      <c r="N49" s="727"/>
      <c r="O49" s="738"/>
      <c r="P49" s="735">
        <f t="shared" si="2"/>
        <v>0</v>
      </c>
    </row>
    <row r="50" spans="1:16" ht="18" customHeight="1" thickBot="1">
      <c r="A50" s="699">
        <v>14</v>
      </c>
      <c r="B50" s="708" t="s">
        <v>116</v>
      </c>
      <c r="C50" s="709" t="s">
        <v>88</v>
      </c>
      <c r="D50" s="731"/>
      <c r="E50" s="731"/>
      <c r="F50" s="731"/>
      <c r="G50" s="732">
        <f t="shared" si="0"/>
        <v>0</v>
      </c>
      <c r="H50" s="732">
        <f t="shared" si="1"/>
        <v>0</v>
      </c>
      <c r="I50" s="736"/>
      <c r="J50" s="733"/>
      <c r="K50" s="737"/>
      <c r="L50" s="734"/>
      <c r="M50" s="728"/>
      <c r="N50" s="734"/>
      <c r="O50" s="738"/>
      <c r="P50" s="735">
        <f t="shared" si="2"/>
        <v>0</v>
      </c>
    </row>
    <row r="51" spans="1:16" ht="18" customHeight="1" thickBot="1">
      <c r="A51" s="699">
        <v>15</v>
      </c>
      <c r="B51" s="708" t="s">
        <v>117</v>
      </c>
      <c r="C51" s="709" t="s">
        <v>94</v>
      </c>
      <c r="D51" s="731"/>
      <c r="E51" s="731"/>
      <c r="F51" s="731"/>
      <c r="G51" s="732">
        <f t="shared" si="0"/>
        <v>0</v>
      </c>
      <c r="H51" s="732">
        <f t="shared" si="1"/>
        <v>0</v>
      </c>
      <c r="I51" s="736"/>
      <c r="J51" s="733"/>
      <c r="K51" s="737"/>
      <c r="L51" s="734"/>
      <c r="M51" s="728"/>
      <c r="N51" s="734"/>
      <c r="O51" s="738"/>
      <c r="P51" s="735">
        <f t="shared" si="2"/>
        <v>0</v>
      </c>
    </row>
    <row r="52" spans="1:16" ht="18" customHeight="1" thickBot="1">
      <c r="A52" s="699">
        <v>16</v>
      </c>
      <c r="B52" s="708" t="s">
        <v>118</v>
      </c>
      <c r="C52" s="709" t="s">
        <v>598</v>
      </c>
      <c r="D52" s="722"/>
      <c r="E52" s="722"/>
      <c r="F52" s="722"/>
      <c r="G52" s="732">
        <f>SUM(E52:F52)</f>
        <v>0</v>
      </c>
      <c r="H52" s="732">
        <f>G52+D52+P52</f>
        <v>0</v>
      </c>
      <c r="I52" s="736"/>
      <c r="J52" s="725"/>
      <c r="K52" s="737"/>
      <c r="L52" s="727"/>
      <c r="M52" s="728"/>
      <c r="N52" s="727"/>
      <c r="O52" s="738"/>
      <c r="P52" s="735">
        <f t="shared" si="2"/>
        <v>0</v>
      </c>
    </row>
    <row r="53" spans="1:16" ht="18" customHeight="1" thickBot="1">
      <c r="A53" s="699">
        <v>17</v>
      </c>
      <c r="B53" s="708" t="s">
        <v>119</v>
      </c>
      <c r="C53" s="709" t="s">
        <v>33</v>
      </c>
      <c r="D53" s="731"/>
      <c r="E53" s="731"/>
      <c r="F53" s="731"/>
      <c r="G53" s="732">
        <f t="shared" si="0"/>
        <v>0</v>
      </c>
      <c r="H53" s="732">
        <f t="shared" si="1"/>
        <v>0</v>
      </c>
      <c r="I53" s="736"/>
      <c r="J53" s="733"/>
      <c r="K53" s="737"/>
      <c r="L53" s="734"/>
      <c r="M53" s="728"/>
      <c r="N53" s="734"/>
      <c r="O53" s="738"/>
      <c r="P53" s="735">
        <f t="shared" si="2"/>
        <v>0</v>
      </c>
    </row>
    <row r="54" spans="1:16" ht="18" customHeight="1" thickBot="1">
      <c r="A54" s="699">
        <v>18</v>
      </c>
      <c r="B54" s="708" t="s">
        <v>120</v>
      </c>
      <c r="C54" s="709" t="s">
        <v>32</v>
      </c>
      <c r="D54" s="731"/>
      <c r="E54" s="731"/>
      <c r="F54" s="731"/>
      <c r="G54" s="732">
        <f t="shared" si="0"/>
        <v>0</v>
      </c>
      <c r="H54" s="732">
        <f t="shared" si="1"/>
        <v>0</v>
      </c>
      <c r="I54" s="736"/>
      <c r="J54" s="733"/>
      <c r="K54" s="737"/>
      <c r="L54" s="734"/>
      <c r="M54" s="728"/>
      <c r="N54" s="734"/>
      <c r="O54" s="738"/>
      <c r="P54" s="735">
        <f t="shared" si="2"/>
        <v>0</v>
      </c>
    </row>
    <row r="55" spans="1:16" ht="18" customHeight="1" thickBot="1">
      <c r="A55" s="699">
        <v>19</v>
      </c>
      <c r="B55" s="711" t="s">
        <v>121</v>
      </c>
      <c r="C55" s="712" t="s">
        <v>96</v>
      </c>
      <c r="D55" s="731"/>
      <c r="E55" s="731"/>
      <c r="F55" s="731"/>
      <c r="G55" s="732">
        <f t="shared" si="0"/>
        <v>0</v>
      </c>
      <c r="H55" s="732">
        <f t="shared" si="1"/>
        <v>0</v>
      </c>
      <c r="I55" s="736"/>
      <c r="J55" s="733"/>
      <c r="K55" s="737"/>
      <c r="L55" s="734"/>
      <c r="M55" s="728"/>
      <c r="N55" s="734"/>
      <c r="O55" s="738"/>
      <c r="P55" s="735">
        <f t="shared" si="2"/>
        <v>0</v>
      </c>
    </row>
    <row r="56" spans="1:16" ht="18" customHeight="1" thickBot="1">
      <c r="A56" s="699">
        <v>20</v>
      </c>
      <c r="B56" s="711" t="s">
        <v>122</v>
      </c>
      <c r="C56" s="712" t="s">
        <v>98</v>
      </c>
      <c r="D56" s="731"/>
      <c r="E56" s="731"/>
      <c r="F56" s="731"/>
      <c r="G56" s="732">
        <f t="shared" si="0"/>
        <v>0</v>
      </c>
      <c r="H56" s="732">
        <f t="shared" si="1"/>
        <v>0</v>
      </c>
      <c r="I56" s="736"/>
      <c r="J56" s="733"/>
      <c r="K56" s="737"/>
      <c r="L56" s="734"/>
      <c r="M56" s="728"/>
      <c r="N56" s="734"/>
      <c r="O56" s="738"/>
      <c r="P56" s="735">
        <f t="shared" si="2"/>
        <v>0</v>
      </c>
    </row>
    <row r="57" spans="1:16" ht="18" customHeight="1" thickBot="1">
      <c r="A57" s="699">
        <v>21</v>
      </c>
      <c r="B57" s="711" t="s">
        <v>123</v>
      </c>
      <c r="C57" s="712" t="s">
        <v>125</v>
      </c>
      <c r="D57" s="731"/>
      <c r="E57" s="731"/>
      <c r="F57" s="731"/>
      <c r="G57" s="732">
        <f t="shared" si="0"/>
        <v>0</v>
      </c>
      <c r="H57" s="732">
        <f t="shared" si="1"/>
        <v>0</v>
      </c>
      <c r="I57" s="736"/>
      <c r="J57" s="733"/>
      <c r="K57" s="737"/>
      <c r="L57" s="734"/>
      <c r="M57" s="728"/>
      <c r="N57" s="734"/>
      <c r="O57" s="738"/>
      <c r="P57" s="735">
        <f t="shared" si="2"/>
        <v>0</v>
      </c>
    </row>
    <row r="58" spans="1:16" ht="18" customHeight="1" thickBot="1">
      <c r="A58" s="699">
        <v>22</v>
      </c>
      <c r="B58" s="711" t="s">
        <v>124</v>
      </c>
      <c r="C58" s="712" t="s">
        <v>97</v>
      </c>
      <c r="D58" s="731"/>
      <c r="E58" s="731"/>
      <c r="F58" s="731"/>
      <c r="G58" s="732">
        <f t="shared" si="0"/>
        <v>0</v>
      </c>
      <c r="H58" s="732">
        <f t="shared" si="1"/>
        <v>0</v>
      </c>
      <c r="I58" s="736"/>
      <c r="J58" s="733"/>
      <c r="K58" s="737"/>
      <c r="L58" s="734"/>
      <c r="M58" s="728"/>
      <c r="N58" s="734"/>
      <c r="O58" s="738"/>
      <c r="P58" s="735">
        <f t="shared" si="2"/>
        <v>0</v>
      </c>
    </row>
    <row r="59" spans="1:16" ht="18" customHeight="1" thickBot="1">
      <c r="A59" s="699">
        <v>23</v>
      </c>
      <c r="B59" s="711" t="s">
        <v>149</v>
      </c>
      <c r="C59" s="712" t="s">
        <v>150</v>
      </c>
      <c r="D59" s="731"/>
      <c r="E59" s="731"/>
      <c r="F59" s="731"/>
      <c r="G59" s="732">
        <f t="shared" si="0"/>
        <v>0</v>
      </c>
      <c r="H59" s="732">
        <f t="shared" si="1"/>
        <v>0</v>
      </c>
      <c r="I59" s="736"/>
      <c r="J59" s="733"/>
      <c r="K59" s="737"/>
      <c r="L59" s="734"/>
      <c r="M59" s="728"/>
      <c r="N59" s="734"/>
      <c r="O59" s="738"/>
      <c r="P59" s="735">
        <f t="shared" si="2"/>
        <v>0</v>
      </c>
    </row>
    <row r="60" spans="1:16" ht="18" customHeight="1" thickBot="1">
      <c r="A60" s="699">
        <v>24</v>
      </c>
      <c r="B60" s="711" t="s">
        <v>151</v>
      </c>
      <c r="C60" s="712" t="s">
        <v>152</v>
      </c>
      <c r="D60" s="731"/>
      <c r="E60" s="731"/>
      <c r="F60" s="731"/>
      <c r="G60" s="732">
        <f t="shared" si="0"/>
        <v>0</v>
      </c>
      <c r="H60" s="732">
        <f t="shared" si="1"/>
        <v>0</v>
      </c>
      <c r="I60" s="736"/>
      <c r="J60" s="733"/>
      <c r="K60" s="737"/>
      <c r="L60" s="734"/>
      <c r="M60" s="728"/>
      <c r="N60" s="734"/>
      <c r="O60" s="738"/>
      <c r="P60" s="735">
        <f t="shared" si="2"/>
        <v>0</v>
      </c>
    </row>
    <row r="61" spans="1:16" ht="18" customHeight="1" thickBot="1">
      <c r="A61" s="699">
        <v>25</v>
      </c>
      <c r="B61" s="711" t="s">
        <v>126</v>
      </c>
      <c r="C61" s="712" t="s">
        <v>170</v>
      </c>
      <c r="D61" s="731"/>
      <c r="E61" s="731"/>
      <c r="F61" s="731"/>
      <c r="G61" s="732">
        <f t="shared" si="0"/>
        <v>0</v>
      </c>
      <c r="H61" s="732">
        <f t="shared" si="1"/>
        <v>0</v>
      </c>
      <c r="I61" s="736"/>
      <c r="J61" s="733"/>
      <c r="K61" s="737"/>
      <c r="L61" s="734"/>
      <c r="M61" s="728"/>
      <c r="N61" s="734"/>
      <c r="O61" s="738"/>
      <c r="P61" s="735">
        <f t="shared" si="2"/>
        <v>0</v>
      </c>
    </row>
    <row r="62" spans="1:16" ht="18" customHeight="1" thickBot="1">
      <c r="A62" s="699">
        <v>26</v>
      </c>
      <c r="B62" s="711" t="s">
        <v>153</v>
      </c>
      <c r="C62" s="712" t="s">
        <v>154</v>
      </c>
      <c r="D62" s="731"/>
      <c r="E62" s="731"/>
      <c r="F62" s="731"/>
      <c r="G62" s="732">
        <f t="shared" si="0"/>
        <v>0</v>
      </c>
      <c r="H62" s="732">
        <f t="shared" si="1"/>
        <v>0</v>
      </c>
      <c r="I62" s="736"/>
      <c r="J62" s="733"/>
      <c r="K62" s="737"/>
      <c r="L62" s="734"/>
      <c r="M62" s="728"/>
      <c r="N62" s="734"/>
      <c r="O62" s="738"/>
      <c r="P62" s="735">
        <f t="shared" si="2"/>
        <v>0</v>
      </c>
    </row>
    <row r="63" spans="1:16" ht="18" customHeight="1" thickBot="1">
      <c r="A63" s="699">
        <v>27</v>
      </c>
      <c r="B63" s="711" t="s">
        <v>156</v>
      </c>
      <c r="C63" s="712" t="s">
        <v>155</v>
      </c>
      <c r="D63" s="731"/>
      <c r="E63" s="731"/>
      <c r="F63" s="731"/>
      <c r="G63" s="732">
        <f t="shared" si="0"/>
        <v>0</v>
      </c>
      <c r="H63" s="732">
        <f t="shared" si="1"/>
        <v>0</v>
      </c>
      <c r="I63" s="736"/>
      <c r="J63" s="733"/>
      <c r="K63" s="737"/>
      <c r="L63" s="734"/>
      <c r="M63" s="728"/>
      <c r="N63" s="734"/>
      <c r="O63" s="738"/>
      <c r="P63" s="735">
        <f t="shared" si="2"/>
        <v>0</v>
      </c>
    </row>
    <row r="64" spans="1:16" ht="18" customHeight="1" thickBot="1">
      <c r="A64" s="699">
        <v>28</v>
      </c>
      <c r="B64" s="711" t="s">
        <v>157</v>
      </c>
      <c r="C64" s="712" t="s">
        <v>158</v>
      </c>
      <c r="D64" s="731"/>
      <c r="E64" s="731"/>
      <c r="F64" s="731"/>
      <c r="G64" s="732">
        <f t="shared" si="0"/>
        <v>0</v>
      </c>
      <c r="H64" s="732">
        <f t="shared" si="1"/>
        <v>0</v>
      </c>
      <c r="I64" s="736"/>
      <c r="J64" s="733"/>
      <c r="K64" s="737"/>
      <c r="L64" s="734"/>
      <c r="M64" s="728"/>
      <c r="N64" s="734"/>
      <c r="O64" s="738"/>
      <c r="P64" s="735">
        <f t="shared" si="2"/>
        <v>0</v>
      </c>
    </row>
    <row r="65" spans="1:16" ht="18" customHeight="1" thickBot="1">
      <c r="A65" s="699">
        <v>29</v>
      </c>
      <c r="B65" s="711" t="s">
        <v>127</v>
      </c>
      <c r="C65" s="712" t="s">
        <v>99</v>
      </c>
      <c r="D65" s="731"/>
      <c r="E65" s="731"/>
      <c r="F65" s="731"/>
      <c r="G65" s="732">
        <f t="shared" si="0"/>
        <v>0</v>
      </c>
      <c r="H65" s="732">
        <f t="shared" si="1"/>
        <v>0</v>
      </c>
      <c r="I65" s="736"/>
      <c r="J65" s="733"/>
      <c r="K65" s="737"/>
      <c r="L65" s="734"/>
      <c r="M65" s="728"/>
      <c r="N65" s="734"/>
      <c r="O65" s="738"/>
      <c r="P65" s="735">
        <f t="shared" si="2"/>
        <v>0</v>
      </c>
    </row>
    <row r="66" spans="1:16" ht="18" customHeight="1" thickBot="1">
      <c r="A66" s="699">
        <v>30</v>
      </c>
      <c r="B66" s="711" t="s">
        <v>311</v>
      </c>
      <c r="C66" s="712" t="s">
        <v>368</v>
      </c>
      <c r="D66" s="731"/>
      <c r="E66" s="731"/>
      <c r="F66" s="731"/>
      <c r="G66" s="732">
        <f t="shared" si="0"/>
        <v>0</v>
      </c>
      <c r="H66" s="732">
        <f t="shared" si="1"/>
        <v>0</v>
      </c>
      <c r="I66" s="736"/>
      <c r="J66" s="733"/>
      <c r="K66" s="737"/>
      <c r="L66" s="734"/>
      <c r="M66" s="728"/>
      <c r="N66" s="734"/>
      <c r="O66" s="738"/>
      <c r="P66" s="735">
        <f t="shared" si="2"/>
        <v>0</v>
      </c>
    </row>
    <row r="67" spans="1:16" ht="18" customHeight="1" thickBot="1">
      <c r="A67" s="699">
        <v>31</v>
      </c>
      <c r="B67" s="711" t="s">
        <v>128</v>
      </c>
      <c r="C67" s="712" t="s">
        <v>100</v>
      </c>
      <c r="D67" s="731"/>
      <c r="E67" s="731"/>
      <c r="F67" s="731"/>
      <c r="G67" s="732">
        <f t="shared" si="0"/>
        <v>0</v>
      </c>
      <c r="H67" s="732">
        <f t="shared" si="1"/>
        <v>0</v>
      </c>
      <c r="I67" s="736"/>
      <c r="J67" s="733"/>
      <c r="K67" s="737"/>
      <c r="L67" s="734"/>
      <c r="M67" s="728"/>
      <c r="N67" s="734"/>
      <c r="O67" s="738"/>
      <c r="P67" s="735">
        <f t="shared" si="2"/>
        <v>0</v>
      </c>
    </row>
    <row r="68" spans="1:16" ht="18" customHeight="1" thickBot="1">
      <c r="A68" s="699">
        <v>32</v>
      </c>
      <c r="B68" s="711" t="s">
        <v>312</v>
      </c>
      <c r="C68" s="712" t="s">
        <v>313</v>
      </c>
      <c r="D68" s="731"/>
      <c r="E68" s="731"/>
      <c r="F68" s="731"/>
      <c r="G68" s="732">
        <f t="shared" si="0"/>
        <v>0</v>
      </c>
      <c r="H68" s="732">
        <f t="shared" si="1"/>
        <v>0</v>
      </c>
      <c r="I68" s="736"/>
      <c r="J68" s="733"/>
      <c r="K68" s="737"/>
      <c r="L68" s="734"/>
      <c r="M68" s="728"/>
      <c r="N68" s="734"/>
      <c r="O68" s="738"/>
      <c r="P68" s="735">
        <f t="shared" si="2"/>
        <v>0</v>
      </c>
    </row>
    <row r="69" spans="1:16" ht="18" customHeight="1" thickBot="1">
      <c r="A69" s="699">
        <v>33</v>
      </c>
      <c r="B69" s="711" t="s">
        <v>564</v>
      </c>
      <c r="C69" s="712" t="s">
        <v>159</v>
      </c>
      <c r="D69" s="731"/>
      <c r="E69" s="731"/>
      <c r="F69" s="731"/>
      <c r="G69" s="732">
        <f t="shared" si="0"/>
        <v>0</v>
      </c>
      <c r="H69" s="732">
        <f t="shared" si="1"/>
        <v>0</v>
      </c>
      <c r="I69" s="736"/>
      <c r="J69" s="733"/>
      <c r="K69" s="737"/>
      <c r="L69" s="734"/>
      <c r="M69" s="728"/>
      <c r="N69" s="734"/>
      <c r="O69" s="738"/>
      <c r="P69" s="735">
        <f t="shared" si="2"/>
        <v>0</v>
      </c>
    </row>
    <row r="70" spans="1:16" ht="18" customHeight="1" thickBot="1">
      <c r="A70" s="699">
        <v>34</v>
      </c>
      <c r="B70" s="711" t="s">
        <v>129</v>
      </c>
      <c r="C70" s="712" t="s">
        <v>408</v>
      </c>
      <c r="D70" s="731"/>
      <c r="E70" s="731"/>
      <c r="F70" s="731"/>
      <c r="G70" s="732">
        <f t="shared" si="0"/>
        <v>0</v>
      </c>
      <c r="H70" s="732">
        <f t="shared" si="1"/>
        <v>0</v>
      </c>
      <c r="I70" s="736"/>
      <c r="J70" s="733"/>
      <c r="K70" s="737"/>
      <c r="L70" s="734"/>
      <c r="M70" s="728"/>
      <c r="N70" s="734"/>
      <c r="O70" s="738"/>
      <c r="P70" s="735">
        <f t="shared" si="2"/>
        <v>0</v>
      </c>
    </row>
    <row r="71" spans="1:16" ht="18" customHeight="1" thickBot="1">
      <c r="A71" s="699">
        <v>35</v>
      </c>
      <c r="B71" s="711" t="s">
        <v>130</v>
      </c>
      <c r="C71" s="712" t="s">
        <v>409</v>
      </c>
      <c r="D71" s="731"/>
      <c r="E71" s="731"/>
      <c r="F71" s="731"/>
      <c r="G71" s="732">
        <f t="shared" si="0"/>
        <v>0</v>
      </c>
      <c r="H71" s="732">
        <f t="shared" si="1"/>
        <v>0</v>
      </c>
      <c r="I71" s="736"/>
      <c r="J71" s="733"/>
      <c r="K71" s="737"/>
      <c r="L71" s="734"/>
      <c r="M71" s="728"/>
      <c r="N71" s="734"/>
      <c r="O71" s="738"/>
      <c r="P71" s="735">
        <f t="shared" si="2"/>
        <v>0</v>
      </c>
    </row>
    <row r="72" spans="1:16" ht="18" customHeight="1" thickBot="1">
      <c r="A72" s="699">
        <v>36</v>
      </c>
      <c r="B72" s="711" t="s">
        <v>131</v>
      </c>
      <c r="C72" s="712" t="s">
        <v>101</v>
      </c>
      <c r="D72" s="731"/>
      <c r="E72" s="731"/>
      <c r="F72" s="731"/>
      <c r="G72" s="732">
        <f t="shared" si="0"/>
        <v>0</v>
      </c>
      <c r="H72" s="732">
        <f t="shared" si="1"/>
        <v>0</v>
      </c>
      <c r="I72" s="736"/>
      <c r="J72" s="733"/>
      <c r="K72" s="737"/>
      <c r="L72" s="734"/>
      <c r="M72" s="728"/>
      <c r="N72" s="734"/>
      <c r="O72" s="738"/>
      <c r="P72" s="735">
        <f t="shared" si="2"/>
        <v>0</v>
      </c>
    </row>
    <row r="73" spans="1:16" ht="18" customHeight="1" thickBot="1">
      <c r="A73" s="699">
        <v>37</v>
      </c>
      <c r="B73" s="711" t="s">
        <v>132</v>
      </c>
      <c r="C73" s="712" t="s">
        <v>102</v>
      </c>
      <c r="D73" s="731"/>
      <c r="E73" s="731"/>
      <c r="F73" s="731"/>
      <c r="G73" s="732">
        <f t="shared" si="0"/>
        <v>0</v>
      </c>
      <c r="H73" s="732">
        <f t="shared" si="1"/>
        <v>0</v>
      </c>
      <c r="I73" s="736"/>
      <c r="J73" s="733"/>
      <c r="K73" s="737"/>
      <c r="L73" s="734"/>
      <c r="M73" s="728"/>
      <c r="N73" s="734"/>
      <c r="O73" s="738"/>
      <c r="P73" s="735">
        <f t="shared" si="2"/>
        <v>0</v>
      </c>
    </row>
    <row r="74" spans="1:16" ht="18" customHeight="1" thickBot="1">
      <c r="A74" s="699">
        <v>38</v>
      </c>
      <c r="B74" s="711" t="s">
        <v>172</v>
      </c>
      <c r="C74" s="712" t="s">
        <v>173</v>
      </c>
      <c r="D74" s="731"/>
      <c r="E74" s="731"/>
      <c r="F74" s="731"/>
      <c r="G74" s="732">
        <f t="shared" si="0"/>
        <v>0</v>
      </c>
      <c r="H74" s="732">
        <f t="shared" si="1"/>
        <v>0</v>
      </c>
      <c r="I74" s="736"/>
      <c r="J74" s="733"/>
      <c r="K74" s="737"/>
      <c r="L74" s="734"/>
      <c r="M74" s="728"/>
      <c r="N74" s="734"/>
      <c r="O74" s="738"/>
      <c r="P74" s="735">
        <f t="shared" si="2"/>
        <v>0</v>
      </c>
    </row>
    <row r="75" spans="1:16" ht="18" customHeight="1" thickBot="1">
      <c r="A75" s="699">
        <v>39</v>
      </c>
      <c r="B75" s="711" t="s">
        <v>133</v>
      </c>
      <c r="C75" s="712" t="s">
        <v>103</v>
      </c>
      <c r="D75" s="731"/>
      <c r="E75" s="731"/>
      <c r="F75" s="731"/>
      <c r="G75" s="732">
        <f t="shared" si="0"/>
        <v>0</v>
      </c>
      <c r="H75" s="732">
        <f t="shared" si="1"/>
        <v>0</v>
      </c>
      <c r="I75" s="736"/>
      <c r="J75" s="733"/>
      <c r="K75" s="737"/>
      <c r="L75" s="734"/>
      <c r="M75" s="728"/>
      <c r="N75" s="734"/>
      <c r="O75" s="738"/>
      <c r="P75" s="735">
        <f t="shared" si="2"/>
        <v>0</v>
      </c>
    </row>
    <row r="76" spans="1:16" ht="18" customHeight="1" thickBot="1">
      <c r="A76" s="699">
        <v>40</v>
      </c>
      <c r="B76" s="711" t="s">
        <v>213</v>
      </c>
      <c r="C76" s="712" t="s">
        <v>294</v>
      </c>
      <c r="D76" s="739">
        <f>idc4542k!E46</f>
        <v>0</v>
      </c>
      <c r="E76" s="739"/>
      <c r="F76" s="739"/>
      <c r="G76" s="732">
        <f t="shared" si="0"/>
        <v>0</v>
      </c>
      <c r="H76" s="732">
        <f t="shared" si="1"/>
        <v>0</v>
      </c>
      <c r="I76" s="740"/>
      <c r="J76" s="741">
        <f>idc4542k!F46</f>
        <v>0</v>
      </c>
      <c r="K76" s="738"/>
      <c r="L76" s="727"/>
      <c r="M76" s="728"/>
      <c r="N76" s="727"/>
      <c r="O76" s="738"/>
      <c r="P76" s="735">
        <f t="shared" si="2"/>
        <v>0</v>
      </c>
    </row>
    <row r="77" spans="1:16" ht="18" customHeight="1" thickBot="1">
      <c r="A77" s="699">
        <v>41</v>
      </c>
      <c r="B77" s="711" t="s">
        <v>316</v>
      </c>
      <c r="C77" s="712" t="s">
        <v>317</v>
      </c>
      <c r="D77" s="731"/>
      <c r="E77" s="731"/>
      <c r="F77" s="731"/>
      <c r="G77" s="732">
        <f t="shared" si="0"/>
        <v>0</v>
      </c>
      <c r="H77" s="732">
        <f t="shared" si="1"/>
        <v>0</v>
      </c>
      <c r="I77" s="736"/>
      <c r="J77" s="733"/>
      <c r="K77" s="737"/>
      <c r="L77" s="734"/>
      <c r="M77" s="728"/>
      <c r="N77" s="734"/>
      <c r="O77" s="738"/>
      <c r="P77" s="735">
        <f t="shared" si="2"/>
        <v>0</v>
      </c>
    </row>
    <row r="78" spans="1:16" ht="18" customHeight="1" thickBot="1">
      <c r="A78" s="699">
        <v>42</v>
      </c>
      <c r="B78" s="711" t="s">
        <v>160</v>
      </c>
      <c r="C78" s="712" t="s">
        <v>161</v>
      </c>
      <c r="D78" s="731"/>
      <c r="E78" s="731"/>
      <c r="F78" s="731"/>
      <c r="G78" s="732">
        <f t="shared" si="0"/>
        <v>0</v>
      </c>
      <c r="H78" s="732">
        <f t="shared" si="1"/>
        <v>0</v>
      </c>
      <c r="I78" s="736"/>
      <c r="J78" s="733"/>
      <c r="K78" s="737"/>
      <c r="L78" s="734"/>
      <c r="M78" s="728"/>
      <c r="N78" s="734"/>
      <c r="O78" s="738"/>
      <c r="P78" s="735">
        <f t="shared" si="2"/>
        <v>0</v>
      </c>
    </row>
    <row r="79" spans="1:16" ht="18" customHeight="1" thickBot="1">
      <c r="A79" s="699">
        <v>43</v>
      </c>
      <c r="B79" s="711" t="s">
        <v>144</v>
      </c>
      <c r="C79" s="712" t="s">
        <v>145</v>
      </c>
      <c r="D79" s="731"/>
      <c r="E79" s="731"/>
      <c r="F79" s="731"/>
      <c r="G79" s="732">
        <f t="shared" si="0"/>
        <v>0</v>
      </c>
      <c r="H79" s="732">
        <f t="shared" si="1"/>
        <v>0</v>
      </c>
      <c r="I79" s="736"/>
      <c r="J79" s="733"/>
      <c r="K79" s="737"/>
      <c r="L79" s="734"/>
      <c r="M79" s="728"/>
      <c r="N79" s="734"/>
      <c r="O79" s="738"/>
      <c r="P79" s="735">
        <f t="shared" si="2"/>
        <v>0</v>
      </c>
    </row>
    <row r="80" spans="1:16" ht="18" customHeight="1" thickBot="1">
      <c r="A80" s="699">
        <v>44</v>
      </c>
      <c r="B80" s="711" t="s">
        <v>177</v>
      </c>
      <c r="C80" s="712" t="s">
        <v>176</v>
      </c>
      <c r="D80" s="742" t="s">
        <v>389</v>
      </c>
      <c r="E80" s="743"/>
      <c r="F80" s="743"/>
      <c r="G80" s="732">
        <f t="shared" si="0"/>
        <v>0</v>
      </c>
      <c r="H80" s="732">
        <f t="shared" si="1"/>
        <v>0</v>
      </c>
      <c r="I80" s="740"/>
      <c r="J80" s="744" t="s">
        <v>389</v>
      </c>
      <c r="K80" s="738"/>
      <c r="L80" s="734"/>
      <c r="M80" s="745"/>
      <c r="N80" s="734"/>
      <c r="O80" s="738"/>
      <c r="P80" s="735">
        <f t="shared" si="2"/>
        <v>0</v>
      </c>
    </row>
    <row r="81" spans="1:16" ht="18" customHeight="1" thickBot="1">
      <c r="A81" s="699">
        <v>45</v>
      </c>
      <c r="B81" s="711" t="s">
        <v>162</v>
      </c>
      <c r="C81" s="712" t="s">
        <v>164</v>
      </c>
      <c r="D81" s="731"/>
      <c r="E81" s="731"/>
      <c r="F81" s="731"/>
      <c r="G81" s="732">
        <f t="shared" si="0"/>
        <v>0</v>
      </c>
      <c r="H81" s="732">
        <f t="shared" si="1"/>
        <v>0</v>
      </c>
      <c r="I81" s="736"/>
      <c r="J81" s="733"/>
      <c r="K81" s="737"/>
      <c r="L81" s="734"/>
      <c r="M81" s="745"/>
      <c r="N81" s="734"/>
      <c r="O81" s="738"/>
      <c r="P81" s="735">
        <f t="shared" si="2"/>
        <v>0</v>
      </c>
    </row>
    <row r="82" spans="1:16" ht="18" customHeight="1" thickBot="1">
      <c r="A82" s="699">
        <v>46</v>
      </c>
      <c r="B82" s="711" t="s">
        <v>234</v>
      </c>
      <c r="C82" s="712" t="s">
        <v>235</v>
      </c>
      <c r="D82" s="742" t="s">
        <v>389</v>
      </c>
      <c r="E82" s="743"/>
      <c r="F82" s="743"/>
      <c r="G82" s="732">
        <f t="shared" si="0"/>
        <v>0</v>
      </c>
      <c r="H82" s="732">
        <f t="shared" si="1"/>
        <v>0</v>
      </c>
      <c r="I82" s="740"/>
      <c r="J82" s="744" t="s">
        <v>389</v>
      </c>
      <c r="K82" s="738"/>
      <c r="L82" s="734"/>
      <c r="M82" s="728"/>
      <c r="N82" s="734"/>
      <c r="O82" s="738"/>
      <c r="P82" s="735">
        <f t="shared" si="2"/>
        <v>0</v>
      </c>
    </row>
    <row r="83" spans="1:16" ht="18" customHeight="1" thickBot="1">
      <c r="A83" s="699">
        <v>47</v>
      </c>
      <c r="B83" s="711" t="s">
        <v>174</v>
      </c>
      <c r="C83" s="712" t="s">
        <v>175</v>
      </c>
      <c r="D83" s="722"/>
      <c r="E83" s="722"/>
      <c r="F83" s="722"/>
      <c r="G83" s="732">
        <f t="shared" si="0"/>
        <v>0</v>
      </c>
      <c r="H83" s="732">
        <f t="shared" si="1"/>
        <v>0</v>
      </c>
      <c r="I83" s="736"/>
      <c r="J83" s="725"/>
      <c r="K83" s="737"/>
      <c r="L83" s="727"/>
      <c r="M83" s="728"/>
      <c r="N83" s="727"/>
      <c r="O83" s="738"/>
      <c r="P83" s="735">
        <f t="shared" si="2"/>
        <v>0</v>
      </c>
    </row>
    <row r="84" spans="1:16" ht="18" customHeight="1" thickBot="1">
      <c r="A84" s="699">
        <v>48</v>
      </c>
      <c r="B84" s="711" t="s">
        <v>163</v>
      </c>
      <c r="C84" s="712" t="s">
        <v>165</v>
      </c>
      <c r="D84" s="731"/>
      <c r="E84" s="731"/>
      <c r="F84" s="731"/>
      <c r="G84" s="732">
        <f t="shared" si="0"/>
        <v>0</v>
      </c>
      <c r="H84" s="732">
        <f t="shared" si="1"/>
        <v>0</v>
      </c>
      <c r="I84" s="736"/>
      <c r="J84" s="733"/>
      <c r="K84" s="737"/>
      <c r="L84" s="734"/>
      <c r="M84" s="728"/>
      <c r="N84" s="734"/>
      <c r="O84" s="738"/>
      <c r="P84" s="735">
        <f t="shared" si="2"/>
        <v>0</v>
      </c>
    </row>
    <row r="85" spans="1:16" ht="18" customHeight="1" thickBot="1">
      <c r="A85" s="699">
        <v>49</v>
      </c>
      <c r="B85" s="711" t="s">
        <v>134</v>
      </c>
      <c r="C85" s="712" t="s">
        <v>104</v>
      </c>
      <c r="D85" s="731"/>
      <c r="E85" s="731"/>
      <c r="F85" s="731"/>
      <c r="G85" s="732">
        <f t="shared" si="0"/>
        <v>0</v>
      </c>
      <c r="H85" s="732">
        <f t="shared" si="1"/>
        <v>0</v>
      </c>
      <c r="I85" s="736"/>
      <c r="J85" s="733"/>
      <c r="K85" s="737"/>
      <c r="L85" s="734"/>
      <c r="M85" s="728"/>
      <c r="N85" s="734"/>
      <c r="O85" s="738"/>
      <c r="P85" s="735">
        <f t="shared" si="2"/>
        <v>0</v>
      </c>
    </row>
    <row r="86" spans="1:16" ht="18" customHeight="1" thickBot="1">
      <c r="A86" s="699">
        <v>50</v>
      </c>
      <c r="B86" s="711" t="s">
        <v>166</v>
      </c>
      <c r="C86" s="712" t="s">
        <v>167</v>
      </c>
      <c r="D86" s="742" t="s">
        <v>389</v>
      </c>
      <c r="E86" s="743"/>
      <c r="F86" s="743"/>
      <c r="G86" s="732">
        <f t="shared" si="0"/>
        <v>0</v>
      </c>
      <c r="H86" s="732">
        <f t="shared" si="1"/>
        <v>0</v>
      </c>
      <c r="I86" s="740"/>
      <c r="J86" s="744" t="s">
        <v>389</v>
      </c>
      <c r="K86" s="738"/>
      <c r="L86" s="734"/>
      <c r="M86" s="728"/>
      <c r="N86" s="734"/>
      <c r="O86" s="738"/>
      <c r="P86" s="735">
        <f t="shared" si="2"/>
        <v>0</v>
      </c>
    </row>
    <row r="87" spans="1:16" ht="18" customHeight="1" thickBot="1">
      <c r="A87" s="699">
        <v>51</v>
      </c>
      <c r="B87" s="711" t="s">
        <v>314</v>
      </c>
      <c r="C87" s="712" t="s">
        <v>315</v>
      </c>
      <c r="D87" s="746"/>
      <c r="E87" s="731"/>
      <c r="F87" s="731"/>
      <c r="G87" s="732">
        <f t="shared" si="0"/>
        <v>0</v>
      </c>
      <c r="H87" s="732">
        <f t="shared" si="1"/>
        <v>0</v>
      </c>
      <c r="I87" s="736"/>
      <c r="J87" s="733"/>
      <c r="K87" s="737"/>
      <c r="L87" s="734"/>
      <c r="M87" s="728"/>
      <c r="N87" s="734"/>
      <c r="O87" s="738"/>
      <c r="P87" s="735">
        <f t="shared" si="2"/>
        <v>0</v>
      </c>
    </row>
    <row r="88" spans="1:16" ht="18" customHeight="1" thickBot="1">
      <c r="A88" s="699">
        <v>52</v>
      </c>
      <c r="B88" s="711" t="s">
        <v>135</v>
      </c>
      <c r="C88" s="712" t="s">
        <v>269</v>
      </c>
      <c r="D88" s="731"/>
      <c r="E88" s="731"/>
      <c r="F88" s="731"/>
      <c r="G88" s="732">
        <f t="shared" si="0"/>
        <v>0</v>
      </c>
      <c r="H88" s="732">
        <f t="shared" si="1"/>
        <v>0</v>
      </c>
      <c r="I88" s="736"/>
      <c r="J88" s="733"/>
      <c r="K88" s="737"/>
      <c r="L88" s="734"/>
      <c r="M88" s="728"/>
      <c r="N88" s="734"/>
      <c r="O88" s="738"/>
      <c r="P88" s="735">
        <f t="shared" si="2"/>
        <v>0</v>
      </c>
    </row>
    <row r="89" spans="1:16" ht="18" customHeight="1" thickBot="1">
      <c r="A89" s="699">
        <v>53</v>
      </c>
      <c r="B89" s="711" t="s">
        <v>136</v>
      </c>
      <c r="C89" s="712" t="s">
        <v>105</v>
      </c>
      <c r="D89" s="731"/>
      <c r="E89" s="731"/>
      <c r="F89" s="731"/>
      <c r="G89" s="732">
        <f t="shared" si="0"/>
        <v>0</v>
      </c>
      <c r="H89" s="732">
        <f t="shared" si="1"/>
        <v>0</v>
      </c>
      <c r="I89" s="736"/>
      <c r="J89" s="733"/>
      <c r="K89" s="737"/>
      <c r="L89" s="734"/>
      <c r="M89" s="728"/>
      <c r="N89" s="734"/>
      <c r="O89" s="738"/>
      <c r="P89" s="735">
        <f t="shared" si="2"/>
        <v>0</v>
      </c>
    </row>
    <row r="90" spans="1:17" ht="18" customHeight="1" thickBot="1">
      <c r="A90" s="699">
        <v>54</v>
      </c>
      <c r="B90" s="711" t="s">
        <v>369</v>
      </c>
      <c r="C90" s="712" t="s">
        <v>625</v>
      </c>
      <c r="D90" s="742"/>
      <c r="E90" s="743"/>
      <c r="F90" s="743"/>
      <c r="G90" s="732">
        <f>SUM(E90:F90)</f>
        <v>0</v>
      </c>
      <c r="H90" s="732">
        <f>G90+D90+P90</f>
        <v>0</v>
      </c>
      <c r="I90" s="740"/>
      <c r="J90" s="744"/>
      <c r="K90" s="738"/>
      <c r="L90" s="734"/>
      <c r="M90" s="728"/>
      <c r="N90" s="734"/>
      <c r="O90" s="738"/>
      <c r="P90" s="735">
        <f t="shared" si="2"/>
        <v>0</v>
      </c>
      <c r="Q90" s="701"/>
    </row>
    <row r="91" spans="1:16" ht="18" customHeight="1" thickBot="1">
      <c r="A91" s="699">
        <v>55</v>
      </c>
      <c r="B91" s="711" t="s">
        <v>137</v>
      </c>
      <c r="C91" s="712" t="s">
        <v>487</v>
      </c>
      <c r="D91" s="722"/>
      <c r="E91" s="722"/>
      <c r="F91" s="722"/>
      <c r="G91" s="732">
        <f t="shared" si="0"/>
        <v>0</v>
      </c>
      <c r="H91" s="732">
        <f t="shared" si="1"/>
        <v>0</v>
      </c>
      <c r="I91" s="736"/>
      <c r="J91" s="725"/>
      <c r="K91" s="737"/>
      <c r="L91" s="727"/>
      <c r="M91" s="728"/>
      <c r="N91" s="727"/>
      <c r="O91" s="738"/>
      <c r="P91" s="735">
        <f t="shared" si="2"/>
        <v>0</v>
      </c>
    </row>
    <row r="92" spans="1:16" ht="18" customHeight="1" thickBot="1">
      <c r="A92" s="699">
        <v>56</v>
      </c>
      <c r="B92" s="711" t="s">
        <v>318</v>
      </c>
      <c r="C92" s="712" t="s">
        <v>488</v>
      </c>
      <c r="D92" s="722"/>
      <c r="E92" s="722"/>
      <c r="F92" s="722"/>
      <c r="G92" s="732">
        <f t="shared" si="0"/>
        <v>0</v>
      </c>
      <c r="H92" s="732">
        <f t="shared" si="1"/>
        <v>0</v>
      </c>
      <c r="I92" s="736"/>
      <c r="J92" s="725"/>
      <c r="K92" s="737"/>
      <c r="L92" s="727"/>
      <c r="M92" s="728"/>
      <c r="N92" s="727"/>
      <c r="O92" s="738"/>
      <c r="P92" s="735">
        <f t="shared" si="2"/>
        <v>0</v>
      </c>
    </row>
    <row r="93" spans="1:16" ht="18" customHeight="1" thickBot="1">
      <c r="A93" s="699">
        <v>57</v>
      </c>
      <c r="B93" s="711" t="s">
        <v>319</v>
      </c>
      <c r="C93" s="712" t="s">
        <v>489</v>
      </c>
      <c r="D93" s="722"/>
      <c r="E93" s="747"/>
      <c r="F93" s="747"/>
      <c r="G93" s="732">
        <f t="shared" si="0"/>
        <v>0</v>
      </c>
      <c r="H93" s="732">
        <f t="shared" si="1"/>
        <v>0</v>
      </c>
      <c r="I93" s="736"/>
      <c r="J93" s="725"/>
      <c r="K93" s="737"/>
      <c r="L93" s="727"/>
      <c r="M93" s="728"/>
      <c r="N93" s="727"/>
      <c r="O93" s="748"/>
      <c r="P93" s="735">
        <f t="shared" si="2"/>
        <v>0</v>
      </c>
    </row>
    <row r="94" spans="1:16" ht="18" customHeight="1" thickBot="1">
      <c r="A94" s="699">
        <v>58</v>
      </c>
      <c r="B94" s="711" t="s">
        <v>179</v>
      </c>
      <c r="C94" s="712" t="s">
        <v>490</v>
      </c>
      <c r="D94" s="747"/>
      <c r="E94" s="747"/>
      <c r="F94" s="747"/>
      <c r="G94" s="732">
        <f t="shared" si="0"/>
        <v>0</v>
      </c>
      <c r="H94" s="732">
        <f t="shared" si="1"/>
        <v>0</v>
      </c>
      <c r="I94" s="736"/>
      <c r="J94" s="725"/>
      <c r="K94" s="737"/>
      <c r="L94" s="727"/>
      <c r="M94" s="728"/>
      <c r="N94" s="727"/>
      <c r="O94" s="748"/>
      <c r="P94" s="735">
        <f t="shared" si="2"/>
        <v>0</v>
      </c>
    </row>
    <row r="95" spans="1:16" ht="18" customHeight="1" thickBot="1">
      <c r="A95" s="699">
        <v>59</v>
      </c>
      <c r="B95" s="711" t="s">
        <v>138</v>
      </c>
      <c r="C95" s="712" t="s">
        <v>488</v>
      </c>
      <c r="D95" s="747"/>
      <c r="E95" s="747"/>
      <c r="F95" s="747"/>
      <c r="G95" s="732">
        <f t="shared" si="0"/>
        <v>0</v>
      </c>
      <c r="H95" s="732">
        <f t="shared" si="1"/>
        <v>0</v>
      </c>
      <c r="I95" s="736"/>
      <c r="J95" s="725"/>
      <c r="K95" s="737"/>
      <c r="L95" s="727"/>
      <c r="M95" s="728"/>
      <c r="N95" s="727"/>
      <c r="O95" s="748"/>
      <c r="P95" s="735">
        <f t="shared" si="2"/>
        <v>0</v>
      </c>
    </row>
    <row r="96" spans="1:16" ht="18" customHeight="1" thickBot="1">
      <c r="A96" s="699">
        <v>60</v>
      </c>
      <c r="B96" s="711" t="s">
        <v>139</v>
      </c>
      <c r="C96" s="712" t="s">
        <v>106</v>
      </c>
      <c r="D96" s="749"/>
      <c r="E96" s="749"/>
      <c r="F96" s="749"/>
      <c r="G96" s="732">
        <f t="shared" si="0"/>
        <v>0</v>
      </c>
      <c r="H96" s="732">
        <f t="shared" si="1"/>
        <v>0</v>
      </c>
      <c r="I96" s="736"/>
      <c r="J96" s="750"/>
      <c r="K96" s="751"/>
      <c r="L96" s="752"/>
      <c r="M96" s="728"/>
      <c r="N96" s="752"/>
      <c r="O96" s="748"/>
      <c r="P96" s="735">
        <f t="shared" si="2"/>
        <v>0</v>
      </c>
    </row>
    <row r="97" spans="1:16" ht="18" customHeight="1" thickBot="1">
      <c r="A97" s="702">
        <v>61</v>
      </c>
      <c r="B97" s="711" t="s">
        <v>140</v>
      </c>
      <c r="C97" s="712" t="s">
        <v>71</v>
      </c>
      <c r="D97" s="753"/>
      <c r="E97" s="753"/>
      <c r="F97" s="753"/>
      <c r="G97" s="732">
        <f t="shared" si="0"/>
        <v>0</v>
      </c>
      <c r="H97" s="732">
        <f t="shared" si="1"/>
        <v>0</v>
      </c>
      <c r="I97" s="736"/>
      <c r="J97" s="753"/>
      <c r="K97" s="751"/>
      <c r="L97" s="754"/>
      <c r="M97" s="728"/>
      <c r="N97" s="754"/>
      <c r="O97" s="748"/>
      <c r="P97" s="735">
        <f t="shared" si="2"/>
        <v>0</v>
      </c>
    </row>
    <row r="98" spans="1:16" ht="18" customHeight="1" thickBot="1">
      <c r="A98" s="699">
        <v>62</v>
      </c>
      <c r="B98" s="711" t="s">
        <v>141</v>
      </c>
      <c r="C98" s="712" t="s">
        <v>169</v>
      </c>
      <c r="D98" s="753"/>
      <c r="E98" s="753"/>
      <c r="F98" s="753"/>
      <c r="G98" s="732">
        <f aca="true" t="shared" si="3" ref="G98:G111">SUM(E98:F98)</f>
        <v>0</v>
      </c>
      <c r="H98" s="732">
        <f aca="true" t="shared" si="4" ref="H98:H111">G98+D98+P98</f>
        <v>0</v>
      </c>
      <c r="I98" s="736"/>
      <c r="J98" s="753"/>
      <c r="K98" s="751"/>
      <c r="L98" s="754"/>
      <c r="M98" s="728"/>
      <c r="N98" s="754"/>
      <c r="O98" s="748"/>
      <c r="P98" s="735">
        <f aca="true" t="shared" si="5" ref="P98:P111">J98+L98+N98</f>
        <v>0</v>
      </c>
    </row>
    <row r="99" spans="1:16" ht="18" customHeight="1" thickBot="1">
      <c r="A99" s="702">
        <v>63</v>
      </c>
      <c r="B99" s="711" t="s">
        <v>171</v>
      </c>
      <c r="C99" s="712" t="s">
        <v>107</v>
      </c>
      <c r="D99" s="753"/>
      <c r="E99" s="753"/>
      <c r="F99" s="753"/>
      <c r="G99" s="732">
        <f t="shared" si="3"/>
        <v>0</v>
      </c>
      <c r="H99" s="732">
        <f t="shared" si="4"/>
        <v>0</v>
      </c>
      <c r="I99" s="736"/>
      <c r="J99" s="753"/>
      <c r="K99" s="751"/>
      <c r="L99" s="754"/>
      <c r="M99" s="728"/>
      <c r="N99" s="754"/>
      <c r="O99" s="748"/>
      <c r="P99" s="735">
        <f t="shared" si="5"/>
        <v>0</v>
      </c>
    </row>
    <row r="100" spans="1:16" ht="18" customHeight="1" thickBot="1">
      <c r="A100" s="699">
        <v>64</v>
      </c>
      <c r="B100" s="711" t="s">
        <v>390</v>
      </c>
      <c r="C100" s="713" t="s">
        <v>391</v>
      </c>
      <c r="D100" s="753"/>
      <c r="E100" s="753"/>
      <c r="F100" s="753"/>
      <c r="G100" s="732">
        <f t="shared" si="3"/>
        <v>0</v>
      </c>
      <c r="H100" s="732">
        <f t="shared" si="4"/>
        <v>0</v>
      </c>
      <c r="I100" s="736"/>
      <c r="J100" s="753"/>
      <c r="K100" s="751"/>
      <c r="L100" s="754"/>
      <c r="M100" s="728"/>
      <c r="N100" s="754"/>
      <c r="O100" s="748"/>
      <c r="P100" s="735">
        <f t="shared" si="5"/>
        <v>0</v>
      </c>
    </row>
    <row r="101" spans="1:16" ht="18" customHeight="1" thickBot="1">
      <c r="A101" s="702">
        <v>65</v>
      </c>
      <c r="B101" s="714" t="s">
        <v>569</v>
      </c>
      <c r="C101" s="715" t="s">
        <v>570</v>
      </c>
      <c r="D101" s="747"/>
      <c r="E101" s="747"/>
      <c r="F101" s="747"/>
      <c r="G101" s="732">
        <f>SUM(E101:F101)</f>
        <v>0</v>
      </c>
      <c r="H101" s="732">
        <f t="shared" si="4"/>
        <v>0</v>
      </c>
      <c r="I101" s="736"/>
      <c r="J101" s="725"/>
      <c r="K101" s="737"/>
      <c r="L101" s="727"/>
      <c r="M101" s="728"/>
      <c r="N101" s="727"/>
      <c r="O101" s="748"/>
      <c r="P101" s="735">
        <f t="shared" si="5"/>
        <v>0</v>
      </c>
    </row>
    <row r="102" spans="1:16" ht="18" customHeight="1" thickBot="1">
      <c r="A102" s="699">
        <v>66</v>
      </c>
      <c r="B102" s="716" t="s">
        <v>576</v>
      </c>
      <c r="C102" s="717" t="s">
        <v>597</v>
      </c>
      <c r="D102" s="753"/>
      <c r="E102" s="753"/>
      <c r="F102" s="753"/>
      <c r="G102" s="732">
        <f t="shared" si="3"/>
        <v>0</v>
      </c>
      <c r="H102" s="732">
        <f t="shared" si="4"/>
        <v>0</v>
      </c>
      <c r="I102" s="736"/>
      <c r="J102" s="753"/>
      <c r="K102" s="751"/>
      <c r="L102" s="754"/>
      <c r="M102" s="728"/>
      <c r="N102" s="754"/>
      <c r="O102" s="748"/>
      <c r="P102" s="735">
        <f t="shared" si="5"/>
        <v>0</v>
      </c>
    </row>
    <row r="103" spans="1:16" ht="18" customHeight="1" thickBot="1">
      <c r="A103" s="702">
        <v>67</v>
      </c>
      <c r="B103" s="716" t="s">
        <v>629</v>
      </c>
      <c r="C103" s="717" t="s">
        <v>630</v>
      </c>
      <c r="D103" s="753"/>
      <c r="E103" s="753"/>
      <c r="F103" s="753"/>
      <c r="G103" s="732">
        <f t="shared" si="3"/>
        <v>0</v>
      </c>
      <c r="H103" s="732">
        <f t="shared" si="4"/>
        <v>0</v>
      </c>
      <c r="I103" s="736"/>
      <c r="J103" s="753"/>
      <c r="K103" s="751"/>
      <c r="L103" s="754"/>
      <c r="M103" s="728"/>
      <c r="N103" s="754"/>
      <c r="O103" s="748"/>
      <c r="P103" s="735">
        <f t="shared" si="5"/>
        <v>0</v>
      </c>
    </row>
    <row r="104" spans="1:16" ht="18" customHeight="1" thickBot="1">
      <c r="A104" s="699">
        <v>68</v>
      </c>
      <c r="B104" s="711"/>
      <c r="C104" s="712"/>
      <c r="D104" s="753"/>
      <c r="E104" s="753"/>
      <c r="F104" s="753"/>
      <c r="G104" s="732">
        <f t="shared" si="3"/>
        <v>0</v>
      </c>
      <c r="H104" s="732">
        <f t="shared" si="4"/>
        <v>0</v>
      </c>
      <c r="I104" s="736"/>
      <c r="J104" s="753"/>
      <c r="K104" s="751"/>
      <c r="L104" s="754"/>
      <c r="M104" s="728"/>
      <c r="N104" s="754"/>
      <c r="O104" s="748"/>
      <c r="P104" s="735">
        <f t="shared" si="5"/>
        <v>0</v>
      </c>
    </row>
    <row r="105" spans="1:16" ht="18" customHeight="1" thickBot="1">
      <c r="A105" s="703">
        <v>69</v>
      </c>
      <c r="B105" s="711"/>
      <c r="C105" s="712"/>
      <c r="D105" s="753"/>
      <c r="E105" s="753"/>
      <c r="F105" s="753"/>
      <c r="G105" s="732">
        <f t="shared" si="3"/>
        <v>0</v>
      </c>
      <c r="H105" s="732">
        <f t="shared" si="4"/>
        <v>0</v>
      </c>
      <c r="I105" s="736"/>
      <c r="J105" s="753"/>
      <c r="K105" s="751"/>
      <c r="L105" s="754"/>
      <c r="M105" s="728"/>
      <c r="N105" s="754"/>
      <c r="O105" s="748"/>
      <c r="P105" s="735">
        <f t="shared" si="5"/>
        <v>0</v>
      </c>
    </row>
    <row r="106" spans="1:16" ht="18" customHeight="1" thickBot="1">
      <c r="A106" s="699">
        <v>70</v>
      </c>
      <c r="B106" s="711"/>
      <c r="C106" s="712"/>
      <c r="D106" s="753"/>
      <c r="E106" s="753"/>
      <c r="F106" s="753"/>
      <c r="G106" s="732">
        <f t="shared" si="3"/>
        <v>0</v>
      </c>
      <c r="H106" s="732">
        <f t="shared" si="4"/>
        <v>0</v>
      </c>
      <c r="I106" s="736"/>
      <c r="J106" s="753"/>
      <c r="K106" s="751"/>
      <c r="L106" s="754"/>
      <c r="M106" s="728"/>
      <c r="N106" s="754"/>
      <c r="O106" s="748"/>
      <c r="P106" s="735">
        <f t="shared" si="5"/>
        <v>0</v>
      </c>
    </row>
    <row r="107" spans="1:16" ht="18" customHeight="1" thickBot="1">
      <c r="A107" s="702">
        <v>71</v>
      </c>
      <c r="B107" s="718"/>
      <c r="C107" s="719"/>
      <c r="D107" s="753"/>
      <c r="E107" s="753"/>
      <c r="F107" s="753"/>
      <c r="G107" s="732">
        <f t="shared" si="3"/>
        <v>0</v>
      </c>
      <c r="H107" s="732">
        <f t="shared" si="4"/>
        <v>0</v>
      </c>
      <c r="I107" s="736"/>
      <c r="J107" s="753"/>
      <c r="K107" s="751"/>
      <c r="L107" s="754"/>
      <c r="M107" s="728"/>
      <c r="N107" s="754"/>
      <c r="O107" s="748"/>
      <c r="P107" s="735">
        <f t="shared" si="5"/>
        <v>0</v>
      </c>
    </row>
    <row r="108" spans="1:16" ht="18" customHeight="1" thickBot="1">
      <c r="A108" s="699">
        <v>72</v>
      </c>
      <c r="B108" s="718"/>
      <c r="C108" s="719"/>
      <c r="D108" s="753"/>
      <c r="E108" s="753"/>
      <c r="F108" s="753"/>
      <c r="G108" s="732">
        <f t="shared" si="3"/>
        <v>0</v>
      </c>
      <c r="H108" s="732">
        <f t="shared" si="4"/>
        <v>0</v>
      </c>
      <c r="I108" s="736"/>
      <c r="J108" s="753"/>
      <c r="K108" s="751"/>
      <c r="L108" s="754"/>
      <c r="M108" s="728"/>
      <c r="N108" s="754"/>
      <c r="O108" s="748"/>
      <c r="P108" s="735">
        <f t="shared" si="5"/>
        <v>0</v>
      </c>
    </row>
    <row r="109" spans="1:16" ht="18" customHeight="1" thickBot="1">
      <c r="A109" s="702">
        <v>73</v>
      </c>
      <c r="B109" s="718"/>
      <c r="C109" s="719"/>
      <c r="D109" s="753"/>
      <c r="E109" s="753"/>
      <c r="F109" s="753"/>
      <c r="G109" s="732">
        <f t="shared" si="3"/>
        <v>0</v>
      </c>
      <c r="H109" s="732">
        <f t="shared" si="4"/>
        <v>0</v>
      </c>
      <c r="I109" s="736"/>
      <c r="J109" s="753"/>
      <c r="K109" s="751"/>
      <c r="L109" s="754"/>
      <c r="M109" s="728"/>
      <c r="N109" s="754"/>
      <c r="O109" s="748"/>
      <c r="P109" s="735">
        <f t="shared" si="5"/>
        <v>0</v>
      </c>
    </row>
    <row r="110" spans="1:16" ht="18" customHeight="1" thickBot="1">
      <c r="A110" s="699">
        <v>74</v>
      </c>
      <c r="B110" s="720"/>
      <c r="C110" s="721"/>
      <c r="D110" s="750"/>
      <c r="E110" s="750"/>
      <c r="F110" s="750"/>
      <c r="G110" s="755">
        <f t="shared" si="3"/>
        <v>0</v>
      </c>
      <c r="H110" s="755">
        <f t="shared" si="4"/>
        <v>0</v>
      </c>
      <c r="I110" s="736"/>
      <c r="J110" s="750"/>
      <c r="K110" s="751"/>
      <c r="L110" s="752"/>
      <c r="M110" s="728"/>
      <c r="N110" s="752"/>
      <c r="O110" s="748"/>
      <c r="P110" s="756">
        <f t="shared" si="5"/>
        <v>0</v>
      </c>
    </row>
    <row r="111" spans="1:16" ht="18" customHeight="1" thickBot="1">
      <c r="A111" s="699">
        <v>75</v>
      </c>
      <c r="B111" s="704"/>
      <c r="C111" s="705"/>
      <c r="D111" s="753"/>
      <c r="E111" s="753"/>
      <c r="F111" s="753"/>
      <c r="G111" s="732">
        <f t="shared" si="3"/>
        <v>0</v>
      </c>
      <c r="H111" s="732">
        <f t="shared" si="4"/>
        <v>0</v>
      </c>
      <c r="I111" s="736"/>
      <c r="J111" s="753"/>
      <c r="K111" s="751"/>
      <c r="L111" s="754"/>
      <c r="M111" s="728"/>
      <c r="N111" s="754"/>
      <c r="O111" s="748"/>
      <c r="P111" s="735">
        <f t="shared" si="5"/>
        <v>0</v>
      </c>
    </row>
    <row r="112" spans="1:16" ht="18" customHeight="1" hidden="1" thickBot="1">
      <c r="A112" s="635">
        <v>76</v>
      </c>
      <c r="B112" s="706"/>
      <c r="C112" s="707"/>
      <c r="D112" s="753"/>
      <c r="E112" s="753"/>
      <c r="F112" s="753"/>
      <c r="G112" s="732">
        <f aca="true" t="shared" si="6" ref="G112:G136">SUM(E112:F112)</f>
        <v>0</v>
      </c>
      <c r="H112" s="732">
        <f aca="true" t="shared" si="7" ref="H112:H136">G112+D112+P112</f>
        <v>0</v>
      </c>
      <c r="I112" s="736"/>
      <c r="J112" s="753"/>
      <c r="K112" s="751"/>
      <c r="L112" s="754"/>
      <c r="M112" s="728"/>
      <c r="N112" s="754"/>
      <c r="O112" s="748"/>
      <c r="P112" s="735">
        <f aca="true" t="shared" si="8" ref="P112:P136">J112+L112+N112</f>
        <v>0</v>
      </c>
    </row>
    <row r="113" spans="1:16" s="701" customFormat="1" ht="18" customHeight="1" hidden="1" thickBot="1">
      <c r="A113" s="699"/>
      <c r="B113" s="704"/>
      <c r="C113" s="705"/>
      <c r="D113" s="757"/>
      <c r="E113" s="757"/>
      <c r="F113" s="757"/>
      <c r="G113" s="732">
        <f t="shared" si="6"/>
        <v>0</v>
      </c>
      <c r="H113" s="732">
        <f t="shared" si="7"/>
        <v>0</v>
      </c>
      <c r="I113" s="740"/>
      <c r="J113" s="757"/>
      <c r="K113" s="748"/>
      <c r="L113" s="754"/>
      <c r="M113" s="728"/>
      <c r="N113" s="754"/>
      <c r="O113" s="748"/>
      <c r="P113" s="735">
        <f t="shared" si="8"/>
        <v>0</v>
      </c>
    </row>
    <row r="114" spans="1:16" s="701" customFormat="1" ht="18" customHeight="1" hidden="1" thickBot="1">
      <c r="A114" s="699">
        <v>77</v>
      </c>
      <c r="B114" s="704"/>
      <c r="C114" s="705"/>
      <c r="D114" s="757"/>
      <c r="E114" s="757"/>
      <c r="F114" s="757"/>
      <c r="G114" s="732">
        <f t="shared" si="6"/>
        <v>0</v>
      </c>
      <c r="H114" s="732">
        <f t="shared" si="7"/>
        <v>0</v>
      </c>
      <c r="I114" s="740"/>
      <c r="J114" s="757"/>
      <c r="K114" s="748"/>
      <c r="L114" s="754"/>
      <c r="M114" s="728"/>
      <c r="N114" s="754"/>
      <c r="O114" s="748"/>
      <c r="P114" s="735">
        <f t="shared" si="8"/>
        <v>0</v>
      </c>
    </row>
    <row r="115" spans="1:16" s="701" customFormat="1" ht="18" customHeight="1" hidden="1" thickBot="1">
      <c r="A115" s="699"/>
      <c r="B115" s="704"/>
      <c r="C115" s="705"/>
      <c r="D115" s="757"/>
      <c r="E115" s="757"/>
      <c r="F115" s="757"/>
      <c r="G115" s="732">
        <f t="shared" si="6"/>
        <v>0</v>
      </c>
      <c r="H115" s="732">
        <f t="shared" si="7"/>
        <v>0</v>
      </c>
      <c r="I115" s="740"/>
      <c r="J115" s="757"/>
      <c r="K115" s="748"/>
      <c r="L115" s="754"/>
      <c r="M115" s="728"/>
      <c r="N115" s="754"/>
      <c r="O115" s="748"/>
      <c r="P115" s="735">
        <f t="shared" si="8"/>
        <v>0</v>
      </c>
    </row>
    <row r="116" spans="1:16" s="701" customFormat="1" ht="18" customHeight="1" hidden="1" thickBot="1">
      <c r="A116" s="702"/>
      <c r="B116" s="704"/>
      <c r="C116" s="705"/>
      <c r="D116" s="757"/>
      <c r="E116" s="757"/>
      <c r="F116" s="757"/>
      <c r="G116" s="732">
        <f t="shared" si="6"/>
        <v>0</v>
      </c>
      <c r="H116" s="732">
        <f t="shared" si="7"/>
        <v>0</v>
      </c>
      <c r="I116" s="740"/>
      <c r="J116" s="757"/>
      <c r="K116" s="748"/>
      <c r="L116" s="754"/>
      <c r="M116" s="728"/>
      <c r="N116" s="754"/>
      <c r="O116" s="748"/>
      <c r="P116" s="735">
        <f t="shared" si="8"/>
        <v>0</v>
      </c>
    </row>
    <row r="117" spans="1:16" s="701" customFormat="1" ht="18" customHeight="1" hidden="1" thickBot="1">
      <c r="A117" s="699"/>
      <c r="B117" s="704"/>
      <c r="C117" s="705"/>
      <c r="D117" s="757"/>
      <c r="E117" s="757"/>
      <c r="F117" s="757"/>
      <c r="G117" s="732">
        <f t="shared" si="6"/>
        <v>0</v>
      </c>
      <c r="H117" s="732">
        <f t="shared" si="7"/>
        <v>0</v>
      </c>
      <c r="I117" s="740"/>
      <c r="J117" s="757"/>
      <c r="K117" s="748"/>
      <c r="L117" s="754"/>
      <c r="M117" s="728"/>
      <c r="N117" s="754"/>
      <c r="O117" s="748"/>
      <c r="P117" s="735">
        <f t="shared" si="8"/>
        <v>0</v>
      </c>
    </row>
    <row r="118" spans="1:16" s="701" customFormat="1" ht="18" customHeight="1" hidden="1" thickBot="1">
      <c r="A118" s="699"/>
      <c r="B118" s="704"/>
      <c r="C118" s="705"/>
      <c r="D118" s="757"/>
      <c r="E118" s="757"/>
      <c r="F118" s="757"/>
      <c r="G118" s="732">
        <f t="shared" si="6"/>
        <v>0</v>
      </c>
      <c r="H118" s="732">
        <f t="shared" si="7"/>
        <v>0</v>
      </c>
      <c r="I118" s="740"/>
      <c r="J118" s="757"/>
      <c r="K118" s="748"/>
      <c r="L118" s="754"/>
      <c r="M118" s="728"/>
      <c r="N118" s="754"/>
      <c r="O118" s="748"/>
      <c r="P118" s="735">
        <f t="shared" si="8"/>
        <v>0</v>
      </c>
    </row>
    <row r="119" spans="1:16" s="701" customFormat="1" ht="18" customHeight="1" hidden="1" thickBot="1">
      <c r="A119" s="699"/>
      <c r="B119" s="704"/>
      <c r="C119" s="705"/>
      <c r="D119" s="757"/>
      <c r="E119" s="757"/>
      <c r="F119" s="757"/>
      <c r="G119" s="732">
        <f t="shared" si="6"/>
        <v>0</v>
      </c>
      <c r="H119" s="732">
        <f t="shared" si="7"/>
        <v>0</v>
      </c>
      <c r="I119" s="740"/>
      <c r="J119" s="757"/>
      <c r="K119" s="748"/>
      <c r="L119" s="754"/>
      <c r="M119" s="728"/>
      <c r="N119" s="754"/>
      <c r="O119" s="748"/>
      <c r="P119" s="735">
        <f t="shared" si="8"/>
        <v>0</v>
      </c>
    </row>
    <row r="120" spans="1:16" s="701" customFormat="1" ht="18" customHeight="1" hidden="1" thickBot="1">
      <c r="A120" s="702"/>
      <c r="B120" s="704"/>
      <c r="C120" s="705"/>
      <c r="D120" s="757"/>
      <c r="E120" s="757"/>
      <c r="F120" s="757"/>
      <c r="G120" s="732">
        <f t="shared" si="6"/>
        <v>0</v>
      </c>
      <c r="H120" s="732">
        <f t="shared" si="7"/>
        <v>0</v>
      </c>
      <c r="I120" s="740"/>
      <c r="J120" s="757"/>
      <c r="K120" s="748"/>
      <c r="L120" s="754"/>
      <c r="M120" s="728"/>
      <c r="N120" s="754"/>
      <c r="O120" s="748"/>
      <c r="P120" s="735">
        <f t="shared" si="8"/>
        <v>0</v>
      </c>
    </row>
    <row r="121" spans="1:16" s="701" customFormat="1" ht="18" customHeight="1" hidden="1" thickBot="1">
      <c r="A121" s="699"/>
      <c r="B121" s="704"/>
      <c r="C121" s="705"/>
      <c r="D121" s="757"/>
      <c r="E121" s="757"/>
      <c r="F121" s="757"/>
      <c r="G121" s="732">
        <f t="shared" si="6"/>
        <v>0</v>
      </c>
      <c r="H121" s="732">
        <f t="shared" si="7"/>
        <v>0</v>
      </c>
      <c r="I121" s="740"/>
      <c r="J121" s="757"/>
      <c r="K121" s="748"/>
      <c r="L121" s="754"/>
      <c r="M121" s="728"/>
      <c r="N121" s="754"/>
      <c r="O121" s="748"/>
      <c r="P121" s="735">
        <f t="shared" si="8"/>
        <v>0</v>
      </c>
    </row>
    <row r="122" spans="1:16" s="701" customFormat="1" ht="18" customHeight="1" hidden="1" thickBot="1">
      <c r="A122" s="699"/>
      <c r="B122" s="704"/>
      <c r="C122" s="705"/>
      <c r="D122" s="757"/>
      <c r="E122" s="757"/>
      <c r="F122" s="757"/>
      <c r="G122" s="732">
        <f t="shared" si="6"/>
        <v>0</v>
      </c>
      <c r="H122" s="732">
        <f t="shared" si="7"/>
        <v>0</v>
      </c>
      <c r="I122" s="740"/>
      <c r="J122" s="757"/>
      <c r="K122" s="748"/>
      <c r="L122" s="754"/>
      <c r="M122" s="728"/>
      <c r="N122" s="754"/>
      <c r="O122" s="748"/>
      <c r="P122" s="735">
        <f t="shared" si="8"/>
        <v>0</v>
      </c>
    </row>
    <row r="123" spans="1:16" s="701" customFormat="1" ht="18" customHeight="1" hidden="1" thickBot="1">
      <c r="A123" s="699"/>
      <c r="B123" s="704"/>
      <c r="C123" s="705"/>
      <c r="D123" s="757"/>
      <c r="E123" s="757"/>
      <c r="F123" s="757"/>
      <c r="G123" s="732">
        <f t="shared" si="6"/>
        <v>0</v>
      </c>
      <c r="H123" s="732">
        <f t="shared" si="7"/>
        <v>0</v>
      </c>
      <c r="I123" s="740"/>
      <c r="J123" s="757"/>
      <c r="K123" s="748"/>
      <c r="L123" s="754"/>
      <c r="M123" s="728"/>
      <c r="N123" s="754"/>
      <c r="O123" s="748"/>
      <c r="P123" s="735">
        <f t="shared" si="8"/>
        <v>0</v>
      </c>
    </row>
    <row r="124" spans="1:16" s="701" customFormat="1" ht="18" customHeight="1" hidden="1" thickBot="1">
      <c r="A124" s="702"/>
      <c r="B124" s="704"/>
      <c r="C124" s="705"/>
      <c r="D124" s="757"/>
      <c r="E124" s="757"/>
      <c r="F124" s="757"/>
      <c r="G124" s="732">
        <f t="shared" si="6"/>
        <v>0</v>
      </c>
      <c r="H124" s="732">
        <f t="shared" si="7"/>
        <v>0</v>
      </c>
      <c r="I124" s="740"/>
      <c r="J124" s="757"/>
      <c r="K124" s="748"/>
      <c r="L124" s="754"/>
      <c r="M124" s="728"/>
      <c r="N124" s="754"/>
      <c r="O124" s="748"/>
      <c r="P124" s="735">
        <f t="shared" si="8"/>
        <v>0</v>
      </c>
    </row>
    <row r="125" spans="1:16" s="701" customFormat="1" ht="18" customHeight="1" hidden="1" thickBot="1">
      <c r="A125" s="699"/>
      <c r="B125" s="704"/>
      <c r="C125" s="705"/>
      <c r="D125" s="757"/>
      <c r="E125" s="757"/>
      <c r="F125" s="757"/>
      <c r="G125" s="732">
        <f t="shared" si="6"/>
        <v>0</v>
      </c>
      <c r="H125" s="732">
        <f t="shared" si="7"/>
        <v>0</v>
      </c>
      <c r="I125" s="740"/>
      <c r="J125" s="757"/>
      <c r="K125" s="748"/>
      <c r="L125" s="754"/>
      <c r="M125" s="728"/>
      <c r="N125" s="754"/>
      <c r="O125" s="748"/>
      <c r="P125" s="735">
        <f t="shared" si="8"/>
        <v>0</v>
      </c>
    </row>
    <row r="126" spans="1:16" s="701" customFormat="1" ht="18" customHeight="1" hidden="1" thickBot="1">
      <c r="A126" s="699"/>
      <c r="B126" s="704"/>
      <c r="C126" s="705"/>
      <c r="D126" s="757"/>
      <c r="E126" s="757"/>
      <c r="F126" s="757"/>
      <c r="G126" s="732">
        <f t="shared" si="6"/>
        <v>0</v>
      </c>
      <c r="H126" s="732">
        <f t="shared" si="7"/>
        <v>0</v>
      </c>
      <c r="I126" s="740"/>
      <c r="J126" s="757"/>
      <c r="K126" s="748"/>
      <c r="L126" s="754"/>
      <c r="M126" s="728"/>
      <c r="N126" s="754"/>
      <c r="O126" s="748"/>
      <c r="P126" s="735">
        <f t="shared" si="8"/>
        <v>0</v>
      </c>
    </row>
    <row r="127" spans="1:16" s="701" customFormat="1" ht="18" customHeight="1" hidden="1" thickBot="1">
      <c r="A127" s="699"/>
      <c r="B127" s="704"/>
      <c r="C127" s="705"/>
      <c r="D127" s="757"/>
      <c r="E127" s="757"/>
      <c r="F127" s="757"/>
      <c r="G127" s="732">
        <f t="shared" si="6"/>
        <v>0</v>
      </c>
      <c r="H127" s="732">
        <f t="shared" si="7"/>
        <v>0</v>
      </c>
      <c r="I127" s="740"/>
      <c r="J127" s="757"/>
      <c r="K127" s="748"/>
      <c r="L127" s="754"/>
      <c r="M127" s="728"/>
      <c r="N127" s="754"/>
      <c r="O127" s="748"/>
      <c r="P127" s="735">
        <f t="shared" si="8"/>
        <v>0</v>
      </c>
    </row>
    <row r="128" spans="1:16" s="701" customFormat="1" ht="18" customHeight="1" hidden="1" thickBot="1">
      <c r="A128" s="702"/>
      <c r="B128" s="704"/>
      <c r="C128" s="705"/>
      <c r="D128" s="757"/>
      <c r="E128" s="757"/>
      <c r="F128" s="757"/>
      <c r="G128" s="732">
        <f t="shared" si="6"/>
        <v>0</v>
      </c>
      <c r="H128" s="732">
        <f t="shared" si="7"/>
        <v>0</v>
      </c>
      <c r="I128" s="740"/>
      <c r="J128" s="757"/>
      <c r="K128" s="748"/>
      <c r="L128" s="754"/>
      <c r="M128" s="728"/>
      <c r="N128" s="754"/>
      <c r="O128" s="748"/>
      <c r="P128" s="735">
        <f t="shared" si="8"/>
        <v>0</v>
      </c>
    </row>
    <row r="129" spans="1:16" s="701" customFormat="1" ht="18" customHeight="1" hidden="1" thickBot="1">
      <c r="A129" s="699"/>
      <c r="B129" s="704"/>
      <c r="C129" s="705"/>
      <c r="D129" s="757"/>
      <c r="E129" s="757"/>
      <c r="F129" s="757"/>
      <c r="G129" s="732">
        <f t="shared" si="6"/>
        <v>0</v>
      </c>
      <c r="H129" s="732">
        <f t="shared" si="7"/>
        <v>0</v>
      </c>
      <c r="I129" s="740"/>
      <c r="J129" s="757"/>
      <c r="K129" s="748"/>
      <c r="L129" s="754"/>
      <c r="M129" s="728"/>
      <c r="N129" s="754"/>
      <c r="O129" s="748"/>
      <c r="P129" s="735">
        <f t="shared" si="8"/>
        <v>0</v>
      </c>
    </row>
    <row r="130" spans="1:16" s="701" customFormat="1" ht="18" customHeight="1" hidden="1" thickBot="1">
      <c r="A130" s="699"/>
      <c r="B130" s="704"/>
      <c r="C130" s="705"/>
      <c r="D130" s="757"/>
      <c r="E130" s="757"/>
      <c r="F130" s="757"/>
      <c r="G130" s="732">
        <f t="shared" si="6"/>
        <v>0</v>
      </c>
      <c r="H130" s="732">
        <f t="shared" si="7"/>
        <v>0</v>
      </c>
      <c r="I130" s="740"/>
      <c r="J130" s="757"/>
      <c r="K130" s="748"/>
      <c r="L130" s="754"/>
      <c r="M130" s="728"/>
      <c r="N130" s="754"/>
      <c r="O130" s="748"/>
      <c r="P130" s="735">
        <f t="shared" si="8"/>
        <v>0</v>
      </c>
    </row>
    <row r="131" spans="1:16" s="701" customFormat="1" ht="18" customHeight="1" hidden="1" thickBot="1">
      <c r="A131" s="699"/>
      <c r="B131" s="704"/>
      <c r="C131" s="705"/>
      <c r="D131" s="757"/>
      <c r="E131" s="757"/>
      <c r="F131" s="757"/>
      <c r="G131" s="732">
        <f t="shared" si="6"/>
        <v>0</v>
      </c>
      <c r="H131" s="732">
        <f t="shared" si="7"/>
        <v>0</v>
      </c>
      <c r="I131" s="740"/>
      <c r="J131" s="757"/>
      <c r="K131" s="748"/>
      <c r="L131" s="754"/>
      <c r="M131" s="728"/>
      <c r="N131" s="754"/>
      <c r="O131" s="748"/>
      <c r="P131" s="735">
        <f t="shared" si="8"/>
        <v>0</v>
      </c>
    </row>
    <row r="132" spans="1:16" s="701" customFormat="1" ht="18" customHeight="1" hidden="1" thickBot="1">
      <c r="A132" s="702"/>
      <c r="B132" s="704"/>
      <c r="C132" s="705"/>
      <c r="D132" s="757"/>
      <c r="E132" s="757"/>
      <c r="F132" s="757"/>
      <c r="G132" s="732">
        <f t="shared" si="6"/>
        <v>0</v>
      </c>
      <c r="H132" s="732">
        <f t="shared" si="7"/>
        <v>0</v>
      </c>
      <c r="I132" s="740"/>
      <c r="J132" s="757"/>
      <c r="K132" s="748"/>
      <c r="L132" s="754"/>
      <c r="M132" s="728"/>
      <c r="N132" s="754"/>
      <c r="O132" s="748"/>
      <c r="P132" s="735">
        <f t="shared" si="8"/>
        <v>0</v>
      </c>
    </row>
    <row r="133" spans="1:16" s="701" customFormat="1" ht="18" customHeight="1" hidden="1" thickBot="1">
      <c r="A133" s="699"/>
      <c r="B133" s="704"/>
      <c r="C133" s="705"/>
      <c r="D133" s="757"/>
      <c r="E133" s="757"/>
      <c r="F133" s="757"/>
      <c r="G133" s="732">
        <f t="shared" si="6"/>
        <v>0</v>
      </c>
      <c r="H133" s="732">
        <f t="shared" si="7"/>
        <v>0</v>
      </c>
      <c r="I133" s="740"/>
      <c r="J133" s="757"/>
      <c r="K133" s="748"/>
      <c r="L133" s="754"/>
      <c r="M133" s="728"/>
      <c r="N133" s="754"/>
      <c r="O133" s="748"/>
      <c r="P133" s="735">
        <f t="shared" si="8"/>
        <v>0</v>
      </c>
    </row>
    <row r="134" spans="1:16" s="701" customFormat="1" ht="18" customHeight="1" hidden="1" thickBot="1">
      <c r="A134" s="699"/>
      <c r="B134" s="704"/>
      <c r="C134" s="705"/>
      <c r="D134" s="757"/>
      <c r="E134" s="757"/>
      <c r="F134" s="757"/>
      <c r="G134" s="732">
        <f t="shared" si="6"/>
        <v>0</v>
      </c>
      <c r="H134" s="732">
        <f t="shared" si="7"/>
        <v>0</v>
      </c>
      <c r="I134" s="740"/>
      <c r="J134" s="757"/>
      <c r="K134" s="748"/>
      <c r="L134" s="754"/>
      <c r="M134" s="728"/>
      <c r="N134" s="754"/>
      <c r="O134" s="748"/>
      <c r="P134" s="735">
        <f t="shared" si="8"/>
        <v>0</v>
      </c>
    </row>
    <row r="135" spans="1:16" s="701" customFormat="1" ht="18" customHeight="1" hidden="1" thickBot="1">
      <c r="A135" s="699"/>
      <c r="B135" s="704"/>
      <c r="C135" s="705"/>
      <c r="D135" s="757"/>
      <c r="E135" s="757"/>
      <c r="F135" s="757"/>
      <c r="G135" s="732">
        <f t="shared" si="6"/>
        <v>0</v>
      </c>
      <c r="H135" s="732">
        <f t="shared" si="7"/>
        <v>0</v>
      </c>
      <c r="I135" s="740"/>
      <c r="J135" s="757"/>
      <c r="K135" s="748"/>
      <c r="L135" s="754"/>
      <c r="M135" s="728"/>
      <c r="N135" s="754"/>
      <c r="O135" s="748"/>
      <c r="P135" s="735">
        <f t="shared" si="8"/>
        <v>0</v>
      </c>
    </row>
    <row r="136" spans="1:16" s="701" customFormat="1" ht="18" customHeight="1" hidden="1" thickBot="1">
      <c r="A136" s="702"/>
      <c r="B136" s="704"/>
      <c r="C136" s="705"/>
      <c r="D136" s="757"/>
      <c r="E136" s="757"/>
      <c r="F136" s="757"/>
      <c r="G136" s="732">
        <f t="shared" si="6"/>
        <v>0</v>
      </c>
      <c r="H136" s="732">
        <f t="shared" si="7"/>
        <v>0</v>
      </c>
      <c r="I136" s="740"/>
      <c r="J136" s="757"/>
      <c r="K136" s="748"/>
      <c r="L136" s="754"/>
      <c r="M136" s="728"/>
      <c r="N136" s="754"/>
      <c r="O136" s="748"/>
      <c r="P136" s="735">
        <f t="shared" si="8"/>
        <v>0</v>
      </c>
    </row>
    <row r="137" spans="1:29" s="701" customFormat="1" ht="18" hidden="1">
      <c r="A137" s="402"/>
      <c r="B137" s="402"/>
      <c r="C137" s="700"/>
      <c r="D137" s="738"/>
      <c r="E137" s="738"/>
      <c r="F137" s="738"/>
      <c r="G137" s="738"/>
      <c r="H137" s="738"/>
      <c r="I137" s="738"/>
      <c r="J137" s="738"/>
      <c r="K137" s="738"/>
      <c r="L137" s="738"/>
      <c r="M137" s="738"/>
      <c r="N137" s="738"/>
      <c r="O137" s="738"/>
      <c r="P137" s="555"/>
      <c r="Q137" s="402"/>
      <c r="R137" s="402"/>
      <c r="S137" s="402"/>
      <c r="T137" s="402"/>
      <c r="U137" s="402"/>
      <c r="V137" s="402"/>
      <c r="W137" s="402"/>
      <c r="X137" s="402"/>
      <c r="Y137" s="402"/>
      <c r="Z137" s="402"/>
      <c r="AA137" s="402"/>
      <c r="AB137" s="402"/>
      <c r="AC137" s="402"/>
    </row>
    <row r="138" spans="1:29" s="701" customFormat="1" ht="18" hidden="1">
      <c r="A138" s="402"/>
      <c r="B138" s="402"/>
      <c r="C138" s="700"/>
      <c r="D138" s="738"/>
      <c r="E138" s="738"/>
      <c r="F138" s="738"/>
      <c r="G138" s="738"/>
      <c r="H138" s="738"/>
      <c r="I138" s="738"/>
      <c r="J138" s="738"/>
      <c r="K138" s="738"/>
      <c r="L138" s="738"/>
      <c r="M138" s="738"/>
      <c r="N138" s="738"/>
      <c r="O138" s="738"/>
      <c r="P138" s="555"/>
      <c r="Q138" s="402"/>
      <c r="R138" s="402"/>
      <c r="S138" s="402"/>
      <c r="T138" s="402"/>
      <c r="U138" s="402"/>
      <c r="V138" s="402"/>
      <c r="W138" s="402"/>
      <c r="X138" s="402"/>
      <c r="Y138" s="402"/>
      <c r="Z138" s="402"/>
      <c r="AA138" s="402"/>
      <c r="AB138" s="402"/>
      <c r="AC138" s="402"/>
    </row>
    <row r="139" spans="1:29" s="701" customFormat="1" ht="18" hidden="1">
      <c r="A139" s="402"/>
      <c r="B139" s="402"/>
      <c r="C139" s="700"/>
      <c r="D139" s="738"/>
      <c r="E139" s="738"/>
      <c r="F139" s="738"/>
      <c r="G139" s="738"/>
      <c r="H139" s="738"/>
      <c r="I139" s="738"/>
      <c r="J139" s="738"/>
      <c r="K139" s="738"/>
      <c r="L139" s="738"/>
      <c r="M139" s="738"/>
      <c r="N139" s="738"/>
      <c r="O139" s="738"/>
      <c r="P139" s="555"/>
      <c r="Q139" s="402"/>
      <c r="R139" s="402"/>
      <c r="S139" s="402"/>
      <c r="T139" s="402"/>
      <c r="U139" s="402"/>
      <c r="V139" s="402"/>
      <c r="W139" s="402"/>
      <c r="X139" s="402"/>
      <c r="Y139" s="402"/>
      <c r="Z139" s="402"/>
      <c r="AA139" s="402"/>
      <c r="AB139" s="402"/>
      <c r="AC139" s="402"/>
    </row>
    <row r="140" spans="1:29" s="701" customFormat="1" ht="18">
      <c r="A140" s="402"/>
      <c r="B140" s="402"/>
      <c r="C140" s="700"/>
      <c r="D140" s="738"/>
      <c r="E140" s="738"/>
      <c r="F140" s="738"/>
      <c r="G140" s="738"/>
      <c r="H140" s="738"/>
      <c r="I140" s="738"/>
      <c r="J140" s="738"/>
      <c r="K140" s="738"/>
      <c r="L140" s="738"/>
      <c r="M140" s="738"/>
      <c r="N140" s="738"/>
      <c r="O140" s="738"/>
      <c r="P140" s="555"/>
      <c r="Q140" s="402"/>
      <c r="R140" s="402"/>
      <c r="S140" s="402"/>
      <c r="T140" s="402"/>
      <c r="U140" s="402"/>
      <c r="V140" s="402"/>
      <c r="W140" s="402"/>
      <c r="X140" s="402"/>
      <c r="Y140" s="402"/>
      <c r="Z140" s="402"/>
      <c r="AA140" s="402"/>
      <c r="AB140" s="402"/>
      <c r="AC140" s="402"/>
    </row>
    <row r="141" spans="1:29" s="701" customFormat="1" ht="18">
      <c r="A141" s="402"/>
      <c r="B141" s="402"/>
      <c r="C141" s="700"/>
      <c r="D141" s="738"/>
      <c r="E141" s="738"/>
      <c r="F141" s="738"/>
      <c r="G141" s="738"/>
      <c r="H141" s="738"/>
      <c r="I141" s="738"/>
      <c r="J141" s="738"/>
      <c r="K141" s="738"/>
      <c r="L141" s="738"/>
      <c r="M141" s="738"/>
      <c r="N141" s="738"/>
      <c r="O141" s="738"/>
      <c r="P141" s="555"/>
      <c r="Q141" s="402"/>
      <c r="R141" s="402"/>
      <c r="S141" s="402"/>
      <c r="T141" s="402"/>
      <c r="U141" s="402"/>
      <c r="V141" s="402"/>
      <c r="W141" s="402"/>
      <c r="X141" s="402"/>
      <c r="Y141" s="402"/>
      <c r="Z141" s="402"/>
      <c r="AA141" s="402"/>
      <c r="AB141" s="402"/>
      <c r="AC141" s="402"/>
    </row>
    <row r="142" spans="1:29" s="701" customFormat="1" ht="18">
      <c r="A142" s="402"/>
      <c r="B142" s="402"/>
      <c r="C142" s="700"/>
      <c r="D142" s="738"/>
      <c r="E142" s="738"/>
      <c r="F142" s="738"/>
      <c r="G142" s="738"/>
      <c r="H142" s="738"/>
      <c r="I142" s="738"/>
      <c r="J142" s="738"/>
      <c r="K142" s="738"/>
      <c r="L142" s="738"/>
      <c r="M142" s="738"/>
      <c r="N142" s="738"/>
      <c r="O142" s="738"/>
      <c r="P142" s="555"/>
      <c r="Q142" s="402"/>
      <c r="R142" s="402"/>
      <c r="S142" s="402"/>
      <c r="T142" s="402"/>
      <c r="U142" s="402"/>
      <c r="V142" s="402"/>
      <c r="W142" s="402"/>
      <c r="X142" s="402"/>
      <c r="Y142" s="402"/>
      <c r="Z142" s="402"/>
      <c r="AA142" s="402"/>
      <c r="AB142" s="402"/>
      <c r="AC142" s="402"/>
    </row>
    <row r="143" spans="1:29" s="701" customFormat="1" ht="18">
      <c r="A143" s="402"/>
      <c r="B143" s="402"/>
      <c r="C143" s="700"/>
      <c r="D143" s="738"/>
      <c r="E143" s="738"/>
      <c r="F143" s="738"/>
      <c r="G143" s="738"/>
      <c r="H143" s="738"/>
      <c r="I143" s="738"/>
      <c r="J143" s="738"/>
      <c r="K143" s="738"/>
      <c r="L143" s="738"/>
      <c r="M143" s="738"/>
      <c r="N143" s="738"/>
      <c r="O143" s="738"/>
      <c r="P143" s="555"/>
      <c r="Q143" s="402"/>
      <c r="R143" s="402"/>
      <c r="S143" s="402"/>
      <c r="T143" s="402"/>
      <c r="U143" s="402"/>
      <c r="V143" s="402"/>
      <c r="W143" s="402"/>
      <c r="X143" s="402"/>
      <c r="Y143" s="402"/>
      <c r="Z143" s="402"/>
      <c r="AA143" s="402"/>
      <c r="AB143" s="402"/>
      <c r="AC143" s="402"/>
    </row>
    <row r="144" spans="1:29" s="701" customFormat="1" ht="18">
      <c r="A144" s="402"/>
      <c r="B144" s="402"/>
      <c r="C144" s="700"/>
      <c r="D144" s="738"/>
      <c r="E144" s="738"/>
      <c r="F144" s="738"/>
      <c r="G144" s="738"/>
      <c r="H144" s="738"/>
      <c r="I144" s="738"/>
      <c r="J144" s="738"/>
      <c r="K144" s="738"/>
      <c r="L144" s="738"/>
      <c r="M144" s="738"/>
      <c r="N144" s="738"/>
      <c r="O144" s="738"/>
      <c r="P144" s="555"/>
      <c r="Q144" s="402"/>
      <c r="R144" s="402"/>
      <c r="S144" s="402"/>
      <c r="T144" s="402"/>
      <c r="U144" s="402"/>
      <c r="V144" s="402"/>
      <c r="W144" s="402"/>
      <c r="X144" s="402"/>
      <c r="Y144" s="402"/>
      <c r="Z144" s="402"/>
      <c r="AA144" s="402"/>
      <c r="AB144" s="402"/>
      <c r="AC144" s="402"/>
    </row>
    <row r="145" spans="1:29" s="701" customFormat="1" ht="18">
      <c r="A145" s="702"/>
      <c r="B145" s="402"/>
      <c r="C145" s="402"/>
      <c r="D145" s="738"/>
      <c r="E145" s="738"/>
      <c r="F145" s="738"/>
      <c r="G145" s="738"/>
      <c r="H145" s="738"/>
      <c r="I145" s="738"/>
      <c r="J145" s="738"/>
      <c r="K145" s="738"/>
      <c r="L145" s="738"/>
      <c r="M145" s="738"/>
      <c r="N145" s="738"/>
      <c r="O145" s="738"/>
      <c r="P145" s="738"/>
      <c r="Q145" s="402"/>
      <c r="R145" s="402"/>
      <c r="S145" s="402"/>
      <c r="T145" s="402"/>
      <c r="U145" s="402"/>
      <c r="V145" s="402"/>
      <c r="W145" s="402"/>
      <c r="X145" s="402"/>
      <c r="Y145" s="402"/>
      <c r="Z145" s="402"/>
      <c r="AA145" s="402"/>
      <c r="AB145" s="402"/>
      <c r="AC145" s="402"/>
    </row>
    <row r="146" spans="1:29" s="701" customFormat="1" ht="18">
      <c r="A146" s="702"/>
      <c r="B146" s="402"/>
      <c r="C146" s="402"/>
      <c r="D146" s="738"/>
      <c r="E146" s="738"/>
      <c r="F146" s="738"/>
      <c r="G146" s="738"/>
      <c r="H146" s="738"/>
      <c r="I146" s="738"/>
      <c r="J146" s="738"/>
      <c r="K146" s="738"/>
      <c r="L146" s="738"/>
      <c r="M146" s="738"/>
      <c r="N146" s="738"/>
      <c r="O146" s="738"/>
      <c r="P146" s="738"/>
      <c r="Q146" s="402"/>
      <c r="R146" s="402"/>
      <c r="S146" s="402"/>
      <c r="T146" s="402"/>
      <c r="U146" s="402"/>
      <c r="V146" s="402"/>
      <c r="W146" s="402"/>
      <c r="X146" s="402"/>
      <c r="Y146" s="402"/>
      <c r="Z146" s="402"/>
      <c r="AA146" s="402"/>
      <c r="AB146" s="402"/>
      <c r="AC146" s="402"/>
    </row>
    <row r="147" spans="1:29" s="701" customFormat="1" ht="18">
      <c r="A147" s="702"/>
      <c r="B147" s="402"/>
      <c r="C147" s="402"/>
      <c r="D147" s="738"/>
      <c r="E147" s="738"/>
      <c r="F147" s="738"/>
      <c r="G147" s="738"/>
      <c r="H147" s="738"/>
      <c r="I147" s="738"/>
      <c r="J147" s="738"/>
      <c r="K147" s="738"/>
      <c r="L147" s="738"/>
      <c r="M147" s="738"/>
      <c r="N147" s="738"/>
      <c r="O147" s="738"/>
      <c r="P147" s="738"/>
      <c r="Q147" s="402"/>
      <c r="R147" s="402"/>
      <c r="S147" s="402"/>
      <c r="T147" s="402"/>
      <c r="U147" s="402"/>
      <c r="V147" s="402"/>
      <c r="W147" s="402"/>
      <c r="X147" s="402"/>
      <c r="Y147" s="402"/>
      <c r="Z147" s="402"/>
      <c r="AA147" s="402"/>
      <c r="AB147" s="402"/>
      <c r="AC147" s="402"/>
    </row>
    <row r="148" spans="1:29" s="701" customFormat="1" ht="18">
      <c r="A148" s="702"/>
      <c r="B148" s="402"/>
      <c r="C148" s="402"/>
      <c r="D148" s="738"/>
      <c r="E148" s="738"/>
      <c r="F148" s="738"/>
      <c r="G148" s="738"/>
      <c r="H148" s="738"/>
      <c r="I148" s="738"/>
      <c r="J148" s="738"/>
      <c r="K148" s="738"/>
      <c r="L148" s="738"/>
      <c r="M148" s="738"/>
      <c r="N148" s="738"/>
      <c r="O148" s="738"/>
      <c r="P148" s="738"/>
      <c r="Q148" s="402"/>
      <c r="R148" s="402"/>
      <c r="S148" s="402"/>
      <c r="T148" s="402"/>
      <c r="U148" s="402"/>
      <c r="V148" s="402"/>
      <c r="W148" s="402"/>
      <c r="X148" s="402"/>
      <c r="Y148" s="402"/>
      <c r="Z148" s="402"/>
      <c r="AA148" s="402"/>
      <c r="AB148" s="402"/>
      <c r="AC148" s="402"/>
    </row>
    <row r="149" spans="1:29" s="701" customFormat="1" ht="18">
      <c r="A149" s="702"/>
      <c r="B149" s="402"/>
      <c r="C149" s="402"/>
      <c r="D149" s="555"/>
      <c r="E149" s="555"/>
      <c r="F149" s="555"/>
      <c r="G149" s="555"/>
      <c r="H149" s="555"/>
      <c r="I149" s="555"/>
      <c r="J149" s="555"/>
      <c r="K149" s="555"/>
      <c r="L149" s="555"/>
      <c r="M149" s="555"/>
      <c r="N149" s="555"/>
      <c r="O149" s="555"/>
      <c r="P149" s="555"/>
      <c r="Q149" s="402"/>
      <c r="R149" s="402"/>
      <c r="S149" s="402"/>
      <c r="T149" s="402"/>
      <c r="U149" s="402"/>
      <c r="V149" s="402"/>
      <c r="W149" s="402"/>
      <c r="X149" s="402"/>
      <c r="Y149" s="402"/>
      <c r="Z149" s="402"/>
      <c r="AA149" s="402"/>
      <c r="AB149" s="402"/>
      <c r="AC149" s="402"/>
    </row>
    <row r="150" spans="1:29" s="701" customFormat="1" ht="18">
      <c r="A150" s="702"/>
      <c r="B150" s="402"/>
      <c r="C150" s="402"/>
      <c r="D150" s="555"/>
      <c r="E150" s="555"/>
      <c r="F150" s="555"/>
      <c r="G150" s="555"/>
      <c r="H150" s="555"/>
      <c r="I150" s="555"/>
      <c r="J150" s="555"/>
      <c r="K150" s="555"/>
      <c r="L150" s="555"/>
      <c r="M150" s="555"/>
      <c r="N150" s="555"/>
      <c r="O150" s="555"/>
      <c r="P150" s="555"/>
      <c r="Q150" s="402"/>
      <c r="R150" s="402"/>
      <c r="S150" s="402"/>
      <c r="T150" s="402"/>
      <c r="U150" s="402"/>
      <c r="V150" s="402"/>
      <c r="W150" s="402"/>
      <c r="X150" s="402"/>
      <c r="Y150" s="402"/>
      <c r="Z150" s="402"/>
      <c r="AA150" s="402"/>
      <c r="AB150" s="402"/>
      <c r="AC150" s="402"/>
    </row>
    <row r="151" spans="1:29" s="701" customFormat="1" ht="18">
      <c r="A151" s="702"/>
      <c r="B151" s="402"/>
      <c r="C151" s="402"/>
      <c r="D151" s="758"/>
      <c r="E151" s="555"/>
      <c r="F151" s="555"/>
      <c r="G151" s="555"/>
      <c r="H151" s="555"/>
      <c r="I151" s="555"/>
      <c r="J151" s="555"/>
      <c r="K151" s="555"/>
      <c r="L151" s="555"/>
      <c r="M151" s="555"/>
      <c r="N151" s="555"/>
      <c r="O151" s="555"/>
      <c r="P151" s="555"/>
      <c r="Q151" s="402"/>
      <c r="R151" s="402"/>
      <c r="S151" s="402"/>
      <c r="T151" s="402"/>
      <c r="U151" s="402"/>
      <c r="V151" s="402"/>
      <c r="W151" s="402"/>
      <c r="X151" s="402"/>
      <c r="Y151" s="402"/>
      <c r="Z151" s="402"/>
      <c r="AA151" s="402"/>
      <c r="AB151" s="402"/>
      <c r="AC151" s="402"/>
    </row>
    <row r="152" spans="1:29" s="701" customFormat="1" ht="18">
      <c r="A152" s="702"/>
      <c r="B152" s="402"/>
      <c r="C152" s="402"/>
      <c r="D152" s="555"/>
      <c r="E152" s="555"/>
      <c r="F152" s="555"/>
      <c r="G152" s="555"/>
      <c r="H152" s="555"/>
      <c r="I152" s="555"/>
      <c r="J152" s="555"/>
      <c r="K152" s="555"/>
      <c r="L152" s="555"/>
      <c r="M152" s="555"/>
      <c r="N152" s="555"/>
      <c r="O152" s="555"/>
      <c r="P152" s="555"/>
      <c r="Q152" s="402"/>
      <c r="R152" s="402"/>
      <c r="S152" s="402"/>
      <c r="T152" s="402"/>
      <c r="U152" s="402"/>
      <c r="V152" s="402"/>
      <c r="W152" s="402"/>
      <c r="X152" s="402"/>
      <c r="Y152" s="402"/>
      <c r="Z152" s="402"/>
      <c r="AA152" s="402"/>
      <c r="AB152" s="402"/>
      <c r="AC152" s="402"/>
    </row>
    <row r="153" spans="1:29" s="701" customFormat="1" ht="18">
      <c r="A153" s="702"/>
      <c r="B153" s="402"/>
      <c r="C153" s="402"/>
      <c r="D153" s="555"/>
      <c r="E153" s="555"/>
      <c r="F153" s="555"/>
      <c r="G153" s="555"/>
      <c r="H153" s="555"/>
      <c r="I153" s="555"/>
      <c r="J153" s="555"/>
      <c r="K153" s="555"/>
      <c r="L153" s="555"/>
      <c r="M153" s="555"/>
      <c r="N153" s="555"/>
      <c r="O153" s="555"/>
      <c r="P153" s="555"/>
      <c r="Q153" s="402"/>
      <c r="R153" s="402"/>
      <c r="S153" s="402"/>
      <c r="T153" s="402"/>
      <c r="U153" s="402"/>
      <c r="V153" s="402"/>
      <c r="W153" s="402"/>
      <c r="X153" s="402"/>
      <c r="Y153" s="402"/>
      <c r="Z153" s="402"/>
      <c r="AA153" s="402"/>
      <c r="AB153" s="402"/>
      <c r="AC153" s="402"/>
    </row>
    <row r="154" spans="1:29" s="701" customFormat="1" ht="18">
      <c r="A154" s="702"/>
      <c r="B154" s="402"/>
      <c r="C154" s="402"/>
      <c r="D154" s="555"/>
      <c r="E154" s="555"/>
      <c r="F154" s="555"/>
      <c r="G154" s="555"/>
      <c r="H154" s="555"/>
      <c r="I154" s="555"/>
      <c r="J154" s="555"/>
      <c r="K154" s="555"/>
      <c r="L154" s="555"/>
      <c r="M154" s="555"/>
      <c r="N154" s="555"/>
      <c r="O154" s="555"/>
      <c r="P154" s="555"/>
      <c r="Q154" s="402"/>
      <c r="R154" s="402"/>
      <c r="S154" s="402"/>
      <c r="T154" s="402"/>
      <c r="U154" s="402"/>
      <c r="V154" s="402"/>
      <c r="W154" s="402"/>
      <c r="X154" s="402"/>
      <c r="Y154" s="402"/>
      <c r="Z154" s="402"/>
      <c r="AA154" s="402"/>
      <c r="AB154" s="402"/>
      <c r="AC154" s="402"/>
    </row>
    <row r="155" spans="1:29" s="701" customFormat="1" ht="18">
      <c r="A155" s="702"/>
      <c r="B155" s="402"/>
      <c r="C155" s="402"/>
      <c r="D155" s="555"/>
      <c r="E155" s="555"/>
      <c r="F155" s="555"/>
      <c r="G155" s="555"/>
      <c r="H155" s="555"/>
      <c r="I155" s="555"/>
      <c r="J155" s="555"/>
      <c r="K155" s="555"/>
      <c r="L155" s="555"/>
      <c r="M155" s="555"/>
      <c r="N155" s="555"/>
      <c r="O155" s="555"/>
      <c r="P155" s="555"/>
      <c r="Q155" s="402"/>
      <c r="R155" s="402"/>
      <c r="S155" s="402"/>
      <c r="T155" s="402"/>
      <c r="U155" s="402"/>
      <c r="V155" s="402"/>
      <c r="W155" s="402"/>
      <c r="X155" s="402"/>
      <c r="Y155" s="402"/>
      <c r="Z155" s="402"/>
      <c r="AA155" s="402"/>
      <c r="AB155" s="402"/>
      <c r="AC155" s="402"/>
    </row>
    <row r="156" spans="1:29" s="701" customFormat="1" ht="18">
      <c r="A156" s="702"/>
      <c r="B156" s="402"/>
      <c r="C156" s="402"/>
      <c r="D156" s="555"/>
      <c r="E156" s="555"/>
      <c r="F156" s="555"/>
      <c r="G156" s="555"/>
      <c r="H156" s="555"/>
      <c r="I156" s="555"/>
      <c r="J156" s="555"/>
      <c r="K156" s="555"/>
      <c r="L156" s="555"/>
      <c r="M156" s="555"/>
      <c r="N156" s="555"/>
      <c r="O156" s="555"/>
      <c r="P156" s="555"/>
      <c r="Q156" s="402"/>
      <c r="R156" s="402"/>
      <c r="S156" s="402"/>
      <c r="T156" s="402"/>
      <c r="U156" s="402"/>
      <c r="V156" s="402"/>
      <c r="W156" s="402"/>
      <c r="X156" s="402"/>
      <c r="Y156" s="402"/>
      <c r="Z156" s="402"/>
      <c r="AA156" s="402"/>
      <c r="AB156" s="402"/>
      <c r="AC156" s="402"/>
    </row>
    <row r="157" spans="1:29" s="701" customFormat="1" ht="18">
      <c r="A157" s="702"/>
      <c r="B157" s="402"/>
      <c r="C157" s="402"/>
      <c r="D157" s="555"/>
      <c r="E157" s="555"/>
      <c r="F157" s="555"/>
      <c r="G157" s="555"/>
      <c r="H157" s="555"/>
      <c r="I157" s="555"/>
      <c r="J157" s="555"/>
      <c r="K157" s="555"/>
      <c r="L157" s="555"/>
      <c r="M157" s="555"/>
      <c r="N157" s="555"/>
      <c r="O157" s="555"/>
      <c r="P157" s="555"/>
      <c r="Q157" s="402"/>
      <c r="R157" s="402"/>
      <c r="S157" s="402"/>
      <c r="T157" s="402"/>
      <c r="U157" s="402"/>
      <c r="V157" s="402"/>
      <c r="W157" s="402"/>
      <c r="X157" s="402"/>
      <c r="Y157" s="402"/>
      <c r="Z157" s="402"/>
      <c r="AA157" s="402"/>
      <c r="AB157" s="402"/>
      <c r="AC157" s="402"/>
    </row>
    <row r="158" spans="1:29" s="701" customFormat="1" ht="15">
      <c r="A158" s="702"/>
      <c r="B158" s="402"/>
      <c r="C158" s="402"/>
      <c r="D158" s="402"/>
      <c r="E158" s="402"/>
      <c r="F158" s="402"/>
      <c r="G158" s="402"/>
      <c r="H158" s="402"/>
      <c r="I158" s="402"/>
      <c r="J158" s="402"/>
      <c r="K158" s="402"/>
      <c r="L158" s="402"/>
      <c r="M158" s="402"/>
      <c r="N158" s="402"/>
      <c r="O158" s="402"/>
      <c r="P158" s="402"/>
      <c r="Q158" s="402"/>
      <c r="R158" s="402"/>
      <c r="S158" s="402"/>
      <c r="T158" s="402"/>
      <c r="U158" s="402"/>
      <c r="V158" s="402"/>
      <c r="W158" s="402"/>
      <c r="X158" s="402"/>
      <c r="Y158" s="402"/>
      <c r="Z158" s="402"/>
      <c r="AA158" s="402"/>
      <c r="AB158" s="402"/>
      <c r="AC158" s="402"/>
    </row>
    <row r="159" spans="1:29" s="701" customFormat="1" ht="15">
      <c r="A159" s="702"/>
      <c r="B159" s="402"/>
      <c r="C159" s="402"/>
      <c r="D159" s="402"/>
      <c r="E159" s="402"/>
      <c r="F159" s="402"/>
      <c r="G159" s="402"/>
      <c r="H159" s="402"/>
      <c r="I159" s="402"/>
      <c r="J159" s="402"/>
      <c r="K159" s="402"/>
      <c r="L159" s="402"/>
      <c r="M159" s="402"/>
      <c r="N159" s="402"/>
      <c r="O159" s="402"/>
      <c r="P159" s="402"/>
      <c r="Q159" s="402"/>
      <c r="R159" s="402"/>
      <c r="S159" s="402"/>
      <c r="T159" s="402"/>
      <c r="U159" s="402"/>
      <c r="V159" s="402"/>
      <c r="W159" s="402"/>
      <c r="X159" s="402"/>
      <c r="Y159" s="402"/>
      <c r="Z159" s="402"/>
      <c r="AA159" s="402"/>
      <c r="AB159" s="402"/>
      <c r="AC159" s="402"/>
    </row>
    <row r="160" spans="1:29" s="701" customFormat="1" ht="15">
      <c r="A160" s="702"/>
      <c r="B160" s="402"/>
      <c r="C160" s="402"/>
      <c r="D160" s="402"/>
      <c r="E160" s="402"/>
      <c r="F160" s="402"/>
      <c r="G160" s="402"/>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2"/>
    </row>
    <row r="161" spans="1:29" s="701" customFormat="1" ht="15">
      <c r="A161" s="702"/>
      <c r="B161" s="402"/>
      <c r="C161" s="402"/>
      <c r="D161" s="402"/>
      <c r="E161" s="402"/>
      <c r="F161" s="402"/>
      <c r="G161" s="402"/>
      <c r="H161" s="402"/>
      <c r="I161" s="402"/>
      <c r="J161" s="402"/>
      <c r="K161" s="402"/>
      <c r="L161" s="402"/>
      <c r="M161" s="402"/>
      <c r="N161" s="402"/>
      <c r="O161" s="402"/>
      <c r="P161" s="402"/>
      <c r="Q161" s="402"/>
      <c r="R161" s="402"/>
      <c r="S161" s="402"/>
      <c r="T161" s="402"/>
      <c r="U161" s="402"/>
      <c r="V161" s="402"/>
      <c r="W161" s="402"/>
      <c r="X161" s="402"/>
      <c r="Y161" s="402"/>
      <c r="Z161" s="402"/>
      <c r="AA161" s="402"/>
      <c r="AB161" s="402"/>
      <c r="AC161" s="402"/>
    </row>
    <row r="162" spans="1:29" s="701" customFormat="1" ht="15">
      <c r="A162" s="702"/>
      <c r="B162" s="402"/>
      <c r="C162" s="402"/>
      <c r="D162" s="402"/>
      <c r="E162" s="402"/>
      <c r="F162" s="402"/>
      <c r="G162" s="402"/>
      <c r="H162" s="402"/>
      <c r="I162" s="402"/>
      <c r="J162" s="402"/>
      <c r="K162" s="402"/>
      <c r="L162" s="402"/>
      <c r="M162" s="402"/>
      <c r="N162" s="402"/>
      <c r="O162" s="402"/>
      <c r="P162" s="402"/>
      <c r="Q162" s="402"/>
      <c r="R162" s="402"/>
      <c r="S162" s="402"/>
      <c r="T162" s="402"/>
      <c r="U162" s="402"/>
      <c r="V162" s="402"/>
      <c r="W162" s="402"/>
      <c r="X162" s="402"/>
      <c r="Y162" s="402"/>
      <c r="Z162" s="402"/>
      <c r="AA162" s="402"/>
      <c r="AB162" s="402"/>
      <c r="AC162" s="402"/>
    </row>
    <row r="163" spans="1:29" s="701" customFormat="1" ht="15">
      <c r="A163" s="702"/>
      <c r="B163" s="402"/>
      <c r="C163" s="402"/>
      <c r="D163" s="402"/>
      <c r="E163" s="402"/>
      <c r="F163" s="402"/>
      <c r="G163" s="402"/>
      <c r="H163" s="402"/>
      <c r="I163" s="402"/>
      <c r="J163" s="402"/>
      <c r="K163" s="402"/>
      <c r="L163" s="402"/>
      <c r="M163" s="402"/>
      <c r="N163" s="402"/>
      <c r="O163" s="402"/>
      <c r="P163" s="402"/>
      <c r="Q163" s="402"/>
      <c r="R163" s="402"/>
      <c r="S163" s="402"/>
      <c r="T163" s="402"/>
      <c r="U163" s="402"/>
      <c r="V163" s="402"/>
      <c r="W163" s="402"/>
      <c r="X163" s="402"/>
      <c r="Y163" s="402"/>
      <c r="Z163" s="402"/>
      <c r="AA163" s="402"/>
      <c r="AB163" s="402"/>
      <c r="AC163" s="402"/>
    </row>
    <row r="164" spans="1:29" s="701" customFormat="1" ht="15">
      <c r="A164" s="702"/>
      <c r="B164" s="402"/>
      <c r="C164" s="402"/>
      <c r="D164" s="402"/>
      <c r="E164" s="402"/>
      <c r="F164" s="402"/>
      <c r="G164" s="402"/>
      <c r="H164" s="402"/>
      <c r="I164" s="402"/>
      <c r="J164" s="402"/>
      <c r="K164" s="402"/>
      <c r="L164" s="402"/>
      <c r="M164" s="402"/>
      <c r="N164" s="402"/>
      <c r="O164" s="402"/>
      <c r="P164" s="402"/>
      <c r="Q164" s="402"/>
      <c r="R164" s="402"/>
      <c r="S164" s="402"/>
      <c r="T164" s="402"/>
      <c r="U164" s="402"/>
      <c r="V164" s="402"/>
      <c r="W164" s="402"/>
      <c r="X164" s="402"/>
      <c r="Y164" s="402"/>
      <c r="Z164" s="402"/>
      <c r="AA164" s="402"/>
      <c r="AB164" s="402"/>
      <c r="AC164" s="402"/>
    </row>
    <row r="165" spans="1:29" s="701" customFormat="1" ht="15">
      <c r="A165" s="702"/>
      <c r="B165" s="402"/>
      <c r="C165" s="402"/>
      <c r="D165" s="402"/>
      <c r="E165" s="402"/>
      <c r="F165" s="402"/>
      <c r="G165" s="402"/>
      <c r="H165" s="402"/>
      <c r="I165" s="402"/>
      <c r="J165" s="402"/>
      <c r="K165" s="402"/>
      <c r="L165" s="402"/>
      <c r="M165" s="402"/>
      <c r="N165" s="402"/>
      <c r="O165" s="402"/>
      <c r="P165" s="402"/>
      <c r="Q165" s="402"/>
      <c r="R165" s="402"/>
      <c r="S165" s="402"/>
      <c r="T165" s="402"/>
      <c r="U165" s="402"/>
      <c r="V165" s="402"/>
      <c r="W165" s="402"/>
      <c r="X165" s="402"/>
      <c r="Y165" s="402"/>
      <c r="Z165" s="402"/>
      <c r="AA165" s="402"/>
      <c r="AB165" s="402"/>
      <c r="AC165" s="402"/>
    </row>
    <row r="166" spans="1:29" s="701" customFormat="1" ht="15">
      <c r="A166" s="702"/>
      <c r="B166" s="402"/>
      <c r="C166" s="402"/>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02"/>
      <c r="Z166" s="402"/>
      <c r="AA166" s="402"/>
      <c r="AB166" s="402"/>
      <c r="AC166" s="402"/>
    </row>
    <row r="167" spans="1:29" s="701" customFormat="1" ht="15">
      <c r="A167" s="702"/>
      <c r="B167" s="402"/>
      <c r="C167" s="402"/>
      <c r="D167" s="402"/>
      <c r="E167" s="402"/>
      <c r="F167" s="402"/>
      <c r="G167" s="402"/>
      <c r="H167" s="402"/>
      <c r="I167" s="402"/>
      <c r="J167" s="402"/>
      <c r="K167" s="402"/>
      <c r="L167" s="402"/>
      <c r="M167" s="402"/>
      <c r="N167" s="402"/>
      <c r="O167" s="402"/>
      <c r="P167" s="402"/>
      <c r="Q167" s="402"/>
      <c r="R167" s="402"/>
      <c r="S167" s="402"/>
      <c r="T167" s="402"/>
      <c r="U167" s="402"/>
      <c r="V167" s="402"/>
      <c r="W167" s="402"/>
      <c r="X167" s="402"/>
      <c r="Y167" s="402"/>
      <c r="Z167" s="402"/>
      <c r="AA167" s="402"/>
      <c r="AB167" s="402"/>
      <c r="AC167" s="402"/>
    </row>
    <row r="168" spans="1:29" s="701" customFormat="1" ht="15">
      <c r="A168" s="702"/>
      <c r="B168" s="402"/>
      <c r="C168" s="402"/>
      <c r="D168" s="402"/>
      <c r="E168" s="402"/>
      <c r="F168" s="402"/>
      <c r="G168" s="402"/>
      <c r="H168" s="402"/>
      <c r="I168" s="402"/>
      <c r="J168" s="402"/>
      <c r="K168" s="402"/>
      <c r="L168" s="402"/>
      <c r="M168" s="402"/>
      <c r="N168" s="402"/>
      <c r="O168" s="402"/>
      <c r="P168" s="402"/>
      <c r="Q168" s="402"/>
      <c r="R168" s="402"/>
      <c r="S168" s="402"/>
      <c r="T168" s="402"/>
      <c r="U168" s="402"/>
      <c r="V168" s="402"/>
      <c r="W168" s="402"/>
      <c r="X168" s="402"/>
      <c r="Y168" s="402"/>
      <c r="Z168" s="402"/>
      <c r="AA168" s="402"/>
      <c r="AB168" s="402"/>
      <c r="AC168" s="402"/>
    </row>
    <row r="169" spans="1:29" s="701" customFormat="1" ht="15">
      <c r="A169" s="702"/>
      <c r="B169" s="402"/>
      <c r="C169" s="402"/>
      <c r="D169" s="402"/>
      <c r="E169" s="402"/>
      <c r="F169" s="402"/>
      <c r="G169" s="402"/>
      <c r="H169" s="402"/>
      <c r="I169" s="402"/>
      <c r="J169" s="402"/>
      <c r="K169" s="402"/>
      <c r="L169" s="402"/>
      <c r="M169" s="402"/>
      <c r="N169" s="402"/>
      <c r="O169" s="402"/>
      <c r="P169" s="402"/>
      <c r="Q169" s="402"/>
      <c r="R169" s="402"/>
      <c r="S169" s="402"/>
      <c r="T169" s="402"/>
      <c r="U169" s="402"/>
      <c r="V169" s="402"/>
      <c r="W169" s="402"/>
      <c r="X169" s="402"/>
      <c r="Y169" s="402"/>
      <c r="Z169" s="402"/>
      <c r="AA169" s="402"/>
      <c r="AB169" s="402"/>
      <c r="AC169" s="402"/>
    </row>
    <row r="170" spans="1:29" s="701" customFormat="1" ht="15">
      <c r="A170" s="702"/>
      <c r="B170" s="402"/>
      <c r="C170" s="402"/>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02"/>
      <c r="Z170" s="402"/>
      <c r="AA170" s="402"/>
      <c r="AB170" s="402"/>
      <c r="AC170" s="402"/>
    </row>
    <row r="171" spans="1:29" s="701" customFormat="1" ht="15">
      <c r="A171" s="702"/>
      <c r="B171" s="402"/>
      <c r="C171" s="402"/>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02"/>
      <c r="Z171" s="402"/>
      <c r="AA171" s="402"/>
      <c r="AB171" s="402"/>
      <c r="AC171" s="402"/>
    </row>
    <row r="172" spans="1:29" s="701" customFormat="1" ht="15">
      <c r="A172" s="702"/>
      <c r="B172" s="402"/>
      <c r="C172" s="402"/>
      <c r="D172" s="402"/>
      <c r="E172" s="402"/>
      <c r="F172" s="402"/>
      <c r="G172" s="402"/>
      <c r="H172" s="402"/>
      <c r="I172" s="402"/>
      <c r="J172" s="402"/>
      <c r="K172" s="402"/>
      <c r="L172" s="402"/>
      <c r="M172" s="402"/>
      <c r="N172" s="402"/>
      <c r="O172" s="402"/>
      <c r="P172" s="402"/>
      <c r="Q172" s="402"/>
      <c r="R172" s="402"/>
      <c r="S172" s="402"/>
      <c r="T172" s="402"/>
      <c r="U172" s="402"/>
      <c r="V172" s="402"/>
      <c r="W172" s="402"/>
      <c r="X172" s="402"/>
      <c r="Y172" s="402"/>
      <c r="Z172" s="402"/>
      <c r="AA172" s="402"/>
      <c r="AB172" s="402"/>
      <c r="AC172" s="402"/>
    </row>
    <row r="173" spans="1:29" s="701" customFormat="1" ht="15">
      <c r="A173" s="702"/>
      <c r="B173" s="402"/>
      <c r="C173" s="402"/>
      <c r="D173" s="402"/>
      <c r="E173" s="402"/>
      <c r="F173" s="402"/>
      <c r="G173" s="402"/>
      <c r="H173" s="402"/>
      <c r="I173" s="402"/>
      <c r="J173" s="402"/>
      <c r="K173" s="402"/>
      <c r="L173" s="402"/>
      <c r="M173" s="402"/>
      <c r="N173" s="402"/>
      <c r="O173" s="402"/>
      <c r="P173" s="402"/>
      <c r="Q173" s="402"/>
      <c r="R173" s="402"/>
      <c r="S173" s="402"/>
      <c r="T173" s="402"/>
      <c r="U173" s="402"/>
      <c r="V173" s="402"/>
      <c r="W173" s="402"/>
      <c r="X173" s="402"/>
      <c r="Y173" s="402"/>
      <c r="Z173" s="402"/>
      <c r="AA173" s="402"/>
      <c r="AB173" s="402"/>
      <c r="AC173" s="402"/>
    </row>
    <row r="174" spans="1:29" s="701" customFormat="1" ht="15">
      <c r="A174" s="702"/>
      <c r="B174" s="402"/>
      <c r="C174" s="402"/>
      <c r="D174" s="402"/>
      <c r="E174" s="402"/>
      <c r="F174" s="402"/>
      <c r="G174" s="402"/>
      <c r="H174" s="402"/>
      <c r="I174" s="402"/>
      <c r="J174" s="402"/>
      <c r="K174" s="402"/>
      <c r="L174" s="402"/>
      <c r="M174" s="402"/>
      <c r="N174" s="402"/>
      <c r="O174" s="402"/>
      <c r="P174" s="402"/>
      <c r="Q174" s="402"/>
      <c r="R174" s="402"/>
      <c r="S174" s="402"/>
      <c r="T174" s="402"/>
      <c r="U174" s="402"/>
      <c r="V174" s="402"/>
      <c r="W174" s="402"/>
      <c r="X174" s="402"/>
      <c r="Y174" s="402"/>
      <c r="Z174" s="402"/>
      <c r="AA174" s="402"/>
      <c r="AB174" s="402"/>
      <c r="AC174" s="402"/>
    </row>
    <row r="175" spans="1:29" s="701" customFormat="1" ht="15">
      <c r="A175" s="702"/>
      <c r="B175" s="402"/>
      <c r="C175" s="402"/>
      <c r="D175" s="402"/>
      <c r="E175" s="402"/>
      <c r="F175" s="402"/>
      <c r="G175" s="402"/>
      <c r="H175" s="402"/>
      <c r="I175" s="402"/>
      <c r="J175" s="402"/>
      <c r="K175" s="402"/>
      <c r="L175" s="402"/>
      <c r="M175" s="402"/>
      <c r="N175" s="402"/>
      <c r="O175" s="402"/>
      <c r="P175" s="402"/>
      <c r="Q175" s="402"/>
      <c r="R175" s="402"/>
      <c r="S175" s="402"/>
      <c r="T175" s="402"/>
      <c r="U175" s="402"/>
      <c r="V175" s="402"/>
      <c r="W175" s="402"/>
      <c r="X175" s="402"/>
      <c r="Y175" s="402"/>
      <c r="Z175" s="402"/>
      <c r="AA175" s="402"/>
      <c r="AB175" s="402"/>
      <c r="AC175" s="402"/>
    </row>
    <row r="176" spans="1:29" s="701" customFormat="1" ht="15">
      <c r="A176" s="702"/>
      <c r="B176" s="402"/>
      <c r="C176" s="402"/>
      <c r="D176" s="402"/>
      <c r="E176" s="402"/>
      <c r="F176" s="402"/>
      <c r="G176" s="402"/>
      <c r="H176" s="402"/>
      <c r="I176" s="402"/>
      <c r="J176" s="402"/>
      <c r="K176" s="402"/>
      <c r="L176" s="402"/>
      <c r="M176" s="402"/>
      <c r="N176" s="402"/>
      <c r="O176" s="402"/>
      <c r="P176" s="402"/>
      <c r="Q176" s="402"/>
      <c r="R176" s="402"/>
      <c r="S176" s="402"/>
      <c r="T176" s="402"/>
      <c r="U176" s="402"/>
      <c r="V176" s="402"/>
      <c r="W176" s="402"/>
      <c r="X176" s="402"/>
      <c r="Y176" s="402"/>
      <c r="Z176" s="402"/>
      <c r="AA176" s="402"/>
      <c r="AB176" s="402"/>
      <c r="AC176" s="402"/>
    </row>
    <row r="177" spans="1:29" s="701" customFormat="1" ht="15">
      <c r="A177" s="702"/>
      <c r="B177" s="402"/>
      <c r="C177" s="402"/>
      <c r="D177" s="402"/>
      <c r="E177" s="402"/>
      <c r="F177" s="402"/>
      <c r="G177" s="402"/>
      <c r="H177" s="402"/>
      <c r="I177" s="402"/>
      <c r="J177" s="402"/>
      <c r="K177" s="402"/>
      <c r="L177" s="402"/>
      <c r="M177" s="402"/>
      <c r="N177" s="402"/>
      <c r="O177" s="402"/>
      <c r="P177" s="402"/>
      <c r="Q177" s="402"/>
      <c r="R177" s="402"/>
      <c r="S177" s="402"/>
      <c r="T177" s="402"/>
      <c r="U177" s="402"/>
      <c r="V177" s="402"/>
      <c r="W177" s="402"/>
      <c r="X177" s="402"/>
      <c r="Y177" s="402"/>
      <c r="Z177" s="402"/>
      <c r="AA177" s="402"/>
      <c r="AB177" s="402"/>
      <c r="AC177" s="402"/>
    </row>
    <row r="178" spans="1:29" s="701" customFormat="1" ht="15">
      <c r="A178" s="702"/>
      <c r="B178" s="402"/>
      <c r="C178" s="402"/>
      <c r="D178" s="402"/>
      <c r="E178" s="402"/>
      <c r="F178" s="402"/>
      <c r="G178" s="402"/>
      <c r="H178" s="402"/>
      <c r="I178" s="402"/>
      <c r="J178" s="402"/>
      <c r="K178" s="402"/>
      <c r="L178" s="402"/>
      <c r="M178" s="402"/>
      <c r="N178" s="402"/>
      <c r="O178" s="402"/>
      <c r="P178" s="402"/>
      <c r="Q178" s="402"/>
      <c r="R178" s="402"/>
      <c r="S178" s="402"/>
      <c r="T178" s="402"/>
      <c r="U178" s="402"/>
      <c r="V178" s="402"/>
      <c r="W178" s="402"/>
      <c r="X178" s="402"/>
      <c r="Y178" s="402"/>
      <c r="Z178" s="402"/>
      <c r="AA178" s="402"/>
      <c r="AB178" s="402"/>
      <c r="AC178" s="402"/>
    </row>
    <row r="179" spans="1:29" s="701" customFormat="1" ht="15">
      <c r="A179" s="702"/>
      <c r="B179" s="402"/>
      <c r="C179" s="402"/>
      <c r="D179" s="402"/>
      <c r="E179" s="402"/>
      <c r="F179" s="402"/>
      <c r="G179" s="402"/>
      <c r="H179" s="402"/>
      <c r="I179" s="402"/>
      <c r="J179" s="402"/>
      <c r="K179" s="402"/>
      <c r="L179" s="402"/>
      <c r="M179" s="402"/>
      <c r="N179" s="402"/>
      <c r="O179" s="402"/>
      <c r="P179" s="402"/>
      <c r="Q179" s="402"/>
      <c r="R179" s="402"/>
      <c r="S179" s="402"/>
      <c r="T179" s="402"/>
      <c r="U179" s="402"/>
      <c r="V179" s="402"/>
      <c r="W179" s="402"/>
      <c r="X179" s="402"/>
      <c r="Y179" s="402"/>
      <c r="Z179" s="402"/>
      <c r="AA179" s="402"/>
      <c r="AB179" s="402"/>
      <c r="AC179" s="402"/>
    </row>
    <row r="180" spans="1:29" s="701" customFormat="1" ht="15">
      <c r="A180" s="702"/>
      <c r="B180" s="402"/>
      <c r="C180" s="402"/>
      <c r="D180" s="402"/>
      <c r="E180" s="402"/>
      <c r="F180" s="402"/>
      <c r="G180" s="402"/>
      <c r="H180" s="402"/>
      <c r="I180" s="402"/>
      <c r="J180" s="402"/>
      <c r="K180" s="402"/>
      <c r="L180" s="402"/>
      <c r="M180" s="402"/>
      <c r="N180" s="402"/>
      <c r="O180" s="402"/>
      <c r="P180" s="402"/>
      <c r="Q180" s="402"/>
      <c r="R180" s="402"/>
      <c r="S180" s="402"/>
      <c r="T180" s="402"/>
      <c r="U180" s="402"/>
      <c r="V180" s="402"/>
      <c r="W180" s="402"/>
      <c r="X180" s="402"/>
      <c r="Y180" s="402"/>
      <c r="Z180" s="402"/>
      <c r="AA180" s="402"/>
      <c r="AB180" s="402"/>
      <c r="AC180" s="402"/>
    </row>
    <row r="181" spans="1:29" s="701" customFormat="1" ht="15">
      <c r="A181" s="702"/>
      <c r="B181" s="402"/>
      <c r="C181" s="402"/>
      <c r="D181" s="402"/>
      <c r="E181" s="402"/>
      <c r="F181" s="402"/>
      <c r="G181" s="402"/>
      <c r="H181" s="402"/>
      <c r="I181" s="402"/>
      <c r="J181" s="402"/>
      <c r="K181" s="402"/>
      <c r="L181" s="402"/>
      <c r="M181" s="402"/>
      <c r="N181" s="402"/>
      <c r="O181" s="402"/>
      <c r="P181" s="402"/>
      <c r="Q181" s="402"/>
      <c r="R181" s="402"/>
      <c r="S181" s="402"/>
      <c r="T181" s="402"/>
      <c r="U181" s="402"/>
      <c r="V181" s="402"/>
      <c r="W181" s="402"/>
      <c r="X181" s="402"/>
      <c r="Y181" s="402"/>
      <c r="Z181" s="402"/>
      <c r="AA181" s="402"/>
      <c r="AB181" s="402"/>
      <c r="AC181" s="402"/>
    </row>
    <row r="182" spans="1:29" s="701" customFormat="1" ht="15">
      <c r="A182" s="702"/>
      <c r="B182" s="402"/>
      <c r="C182" s="402"/>
      <c r="D182" s="402"/>
      <c r="E182" s="402"/>
      <c r="F182" s="402"/>
      <c r="G182" s="402"/>
      <c r="H182" s="402"/>
      <c r="I182" s="402"/>
      <c r="J182" s="402"/>
      <c r="K182" s="402"/>
      <c r="L182" s="402"/>
      <c r="M182" s="402"/>
      <c r="N182" s="402"/>
      <c r="O182" s="402"/>
      <c r="P182" s="402"/>
      <c r="Q182" s="402"/>
      <c r="R182" s="402"/>
      <c r="S182" s="402"/>
      <c r="T182" s="402"/>
      <c r="U182" s="402"/>
      <c r="V182" s="402"/>
      <c r="W182" s="402"/>
      <c r="X182" s="402"/>
      <c r="Y182" s="402"/>
      <c r="Z182" s="402"/>
      <c r="AA182" s="402"/>
      <c r="AB182" s="402"/>
      <c r="AC182" s="402"/>
    </row>
    <row r="183" spans="1:29" s="701" customFormat="1" ht="15">
      <c r="A183" s="702"/>
      <c r="B183" s="402"/>
      <c r="C183" s="402"/>
      <c r="D183" s="402"/>
      <c r="E183" s="402"/>
      <c r="F183" s="402"/>
      <c r="G183" s="402"/>
      <c r="H183" s="402"/>
      <c r="I183" s="402"/>
      <c r="J183" s="402"/>
      <c r="K183" s="402"/>
      <c r="L183" s="402"/>
      <c r="M183" s="402"/>
      <c r="N183" s="402"/>
      <c r="O183" s="402"/>
      <c r="P183" s="402"/>
      <c r="Q183" s="402"/>
      <c r="R183" s="402"/>
      <c r="S183" s="402"/>
      <c r="T183" s="402"/>
      <c r="U183" s="402"/>
      <c r="V183" s="402"/>
      <c r="W183" s="402"/>
      <c r="X183" s="402"/>
      <c r="Y183" s="402"/>
      <c r="Z183" s="402"/>
      <c r="AA183" s="402"/>
      <c r="AB183" s="402"/>
      <c r="AC183" s="402"/>
    </row>
    <row r="184" spans="1:29" s="701" customFormat="1" ht="15">
      <c r="A184" s="702"/>
      <c r="B184" s="402"/>
      <c r="C184" s="402"/>
      <c r="D184" s="402"/>
      <c r="E184" s="402"/>
      <c r="F184" s="402"/>
      <c r="G184" s="402"/>
      <c r="H184" s="402"/>
      <c r="I184" s="402"/>
      <c r="J184" s="402"/>
      <c r="K184" s="402"/>
      <c r="L184" s="402"/>
      <c r="M184" s="402"/>
      <c r="N184" s="402"/>
      <c r="O184" s="402"/>
      <c r="P184" s="402"/>
      <c r="Q184" s="402"/>
      <c r="R184" s="402"/>
      <c r="S184" s="402"/>
      <c r="T184" s="402"/>
      <c r="U184" s="402"/>
      <c r="V184" s="402"/>
      <c r="W184" s="402"/>
      <c r="X184" s="402"/>
      <c r="Y184" s="402"/>
      <c r="Z184" s="402"/>
      <c r="AA184" s="402"/>
      <c r="AB184" s="402"/>
      <c r="AC184" s="402"/>
    </row>
    <row r="185" spans="1:29" s="701" customFormat="1" ht="15">
      <c r="A185" s="702"/>
      <c r="B185" s="402"/>
      <c r="C185" s="402"/>
      <c r="D185" s="402"/>
      <c r="E185" s="402"/>
      <c r="F185" s="402"/>
      <c r="G185" s="402"/>
      <c r="H185" s="402"/>
      <c r="I185" s="402"/>
      <c r="J185" s="402"/>
      <c r="K185" s="402"/>
      <c r="L185" s="402"/>
      <c r="M185" s="402"/>
      <c r="N185" s="402"/>
      <c r="O185" s="402"/>
      <c r="P185" s="402"/>
      <c r="Q185" s="402"/>
      <c r="R185" s="402"/>
      <c r="S185" s="402"/>
      <c r="T185" s="402"/>
      <c r="U185" s="402"/>
      <c r="V185" s="402"/>
      <c r="W185" s="402"/>
      <c r="X185" s="402"/>
      <c r="Y185" s="402"/>
      <c r="Z185" s="402"/>
      <c r="AA185" s="402"/>
      <c r="AB185" s="402"/>
      <c r="AC185" s="402"/>
    </row>
    <row r="186" spans="1:29" s="701" customFormat="1" ht="15">
      <c r="A186" s="702"/>
      <c r="B186" s="402"/>
      <c r="C186" s="402"/>
      <c r="D186" s="402"/>
      <c r="E186" s="402"/>
      <c r="F186" s="402"/>
      <c r="G186" s="402"/>
      <c r="H186" s="402"/>
      <c r="I186" s="402"/>
      <c r="J186" s="402"/>
      <c r="K186" s="402"/>
      <c r="L186" s="402"/>
      <c r="M186" s="402"/>
      <c r="N186" s="402"/>
      <c r="O186" s="402"/>
      <c r="P186" s="402"/>
      <c r="Q186" s="402"/>
      <c r="R186" s="402"/>
      <c r="S186" s="402"/>
      <c r="T186" s="402"/>
      <c r="U186" s="402"/>
      <c r="V186" s="402"/>
      <c r="W186" s="402"/>
      <c r="X186" s="402"/>
      <c r="Y186" s="402"/>
      <c r="Z186" s="402"/>
      <c r="AA186" s="402"/>
      <c r="AB186" s="402"/>
      <c r="AC186" s="402"/>
    </row>
    <row r="187" spans="1:29" s="701" customFormat="1" ht="15">
      <c r="A187" s="702"/>
      <c r="B187" s="402"/>
      <c r="C187" s="402"/>
      <c r="D187" s="402"/>
      <c r="E187" s="402"/>
      <c r="F187" s="402"/>
      <c r="G187" s="402"/>
      <c r="H187" s="402"/>
      <c r="I187" s="402"/>
      <c r="J187" s="402"/>
      <c r="K187" s="402"/>
      <c r="L187" s="402"/>
      <c r="M187" s="402"/>
      <c r="N187" s="402"/>
      <c r="O187" s="402"/>
      <c r="P187" s="402"/>
      <c r="Q187" s="402"/>
      <c r="R187" s="402"/>
      <c r="S187" s="402"/>
      <c r="T187" s="402"/>
      <c r="U187" s="402"/>
      <c r="V187" s="402"/>
      <c r="W187" s="402"/>
      <c r="X187" s="402"/>
      <c r="Y187" s="402"/>
      <c r="Z187" s="402"/>
      <c r="AA187" s="402"/>
      <c r="AB187" s="402"/>
      <c r="AC187" s="402"/>
    </row>
    <row r="188" spans="1:29" s="701" customFormat="1" ht="15">
      <c r="A188" s="702"/>
      <c r="B188" s="402"/>
      <c r="C188" s="402"/>
      <c r="D188" s="402"/>
      <c r="E188" s="402"/>
      <c r="F188" s="402"/>
      <c r="G188" s="402"/>
      <c r="H188" s="402"/>
      <c r="I188" s="402"/>
      <c r="J188" s="402"/>
      <c r="K188" s="402"/>
      <c r="L188" s="402"/>
      <c r="M188" s="402"/>
      <c r="N188" s="402"/>
      <c r="O188" s="402"/>
      <c r="P188" s="402"/>
      <c r="Q188" s="402"/>
      <c r="R188" s="402"/>
      <c r="S188" s="402"/>
      <c r="T188" s="402"/>
      <c r="U188" s="402"/>
      <c r="V188" s="402"/>
      <c r="W188" s="402"/>
      <c r="X188" s="402"/>
      <c r="Y188" s="402"/>
      <c r="Z188" s="402"/>
      <c r="AA188" s="402"/>
      <c r="AB188" s="402"/>
      <c r="AC188" s="402"/>
    </row>
    <row r="189" spans="1:29" s="701" customFormat="1" ht="15">
      <c r="A189" s="702"/>
      <c r="B189" s="402"/>
      <c r="C189" s="402"/>
      <c r="D189" s="402"/>
      <c r="E189" s="402"/>
      <c r="F189" s="402"/>
      <c r="G189" s="402"/>
      <c r="H189" s="402"/>
      <c r="I189" s="402"/>
      <c r="J189" s="402"/>
      <c r="K189" s="402"/>
      <c r="L189" s="402"/>
      <c r="M189" s="402"/>
      <c r="N189" s="402"/>
      <c r="O189" s="402"/>
      <c r="P189" s="402"/>
      <c r="Q189" s="402"/>
      <c r="R189" s="402"/>
      <c r="S189" s="402"/>
      <c r="T189" s="402"/>
      <c r="U189" s="402"/>
      <c r="V189" s="402"/>
      <c r="W189" s="402"/>
      <c r="X189" s="402"/>
      <c r="Y189" s="402"/>
      <c r="Z189" s="402"/>
      <c r="AA189" s="402"/>
      <c r="AB189" s="402"/>
      <c r="AC189" s="402"/>
    </row>
    <row r="190" spans="1:29" s="701" customFormat="1" ht="15">
      <c r="A190" s="702"/>
      <c r="B190" s="402"/>
      <c r="C190" s="402"/>
      <c r="D190" s="402"/>
      <c r="E190" s="402"/>
      <c r="F190" s="402"/>
      <c r="G190" s="402"/>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row>
    <row r="191" spans="1:29" s="701" customFormat="1" ht="15">
      <c r="A191" s="702"/>
      <c r="B191" s="402"/>
      <c r="C191" s="402"/>
      <c r="D191" s="402"/>
      <c r="E191" s="402"/>
      <c r="F191" s="402"/>
      <c r="G191" s="402"/>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row>
    <row r="192" spans="1:29" s="701" customFormat="1" ht="15">
      <c r="A192" s="702"/>
      <c r="B192" s="402"/>
      <c r="C192" s="402"/>
      <c r="D192" s="402"/>
      <c r="E192" s="402"/>
      <c r="F192" s="402"/>
      <c r="G192" s="402"/>
      <c r="H192" s="402"/>
      <c r="I192" s="402"/>
      <c r="J192" s="402"/>
      <c r="K192" s="402"/>
      <c r="L192" s="402"/>
      <c r="M192" s="402"/>
      <c r="N192" s="402"/>
      <c r="O192" s="402"/>
      <c r="P192" s="402"/>
      <c r="Q192" s="402"/>
      <c r="R192" s="402"/>
      <c r="S192" s="402"/>
      <c r="T192" s="402"/>
      <c r="U192" s="402"/>
      <c r="V192" s="402"/>
      <c r="W192" s="402"/>
      <c r="X192" s="402"/>
      <c r="Y192" s="402"/>
      <c r="Z192" s="402"/>
      <c r="AA192" s="402"/>
      <c r="AB192" s="402"/>
      <c r="AC192" s="402"/>
    </row>
    <row r="193" spans="1:29" s="701" customFormat="1" ht="15">
      <c r="A193" s="702"/>
      <c r="B193" s="402"/>
      <c r="C193" s="402"/>
      <c r="D193" s="402"/>
      <c r="E193" s="402"/>
      <c r="F193" s="402"/>
      <c r="G193" s="402"/>
      <c r="H193" s="402"/>
      <c r="I193" s="402"/>
      <c r="J193" s="402"/>
      <c r="K193" s="402"/>
      <c r="L193" s="402"/>
      <c r="M193" s="402"/>
      <c r="N193" s="402"/>
      <c r="O193" s="402"/>
      <c r="P193" s="402"/>
      <c r="Q193" s="402"/>
      <c r="R193" s="402"/>
      <c r="S193" s="402"/>
      <c r="T193" s="402"/>
      <c r="U193" s="402"/>
      <c r="V193" s="402"/>
      <c r="W193" s="402"/>
      <c r="X193" s="402"/>
      <c r="Y193" s="402"/>
      <c r="Z193" s="402"/>
      <c r="AA193" s="402"/>
      <c r="AB193" s="402"/>
      <c r="AC193" s="402"/>
    </row>
    <row r="194" spans="1:29" s="701" customFormat="1" ht="15">
      <c r="A194" s="702"/>
      <c r="B194" s="402"/>
      <c r="C194" s="402"/>
      <c r="D194" s="402"/>
      <c r="E194" s="402"/>
      <c r="F194" s="402"/>
      <c r="G194" s="402"/>
      <c r="H194" s="402"/>
      <c r="I194" s="402"/>
      <c r="J194" s="402"/>
      <c r="K194" s="402"/>
      <c r="L194" s="402"/>
      <c r="M194" s="402"/>
      <c r="N194" s="402"/>
      <c r="O194" s="402"/>
      <c r="P194" s="402"/>
      <c r="Q194" s="402"/>
      <c r="R194" s="402"/>
      <c r="S194" s="402"/>
      <c r="T194" s="402"/>
      <c r="U194" s="402"/>
      <c r="V194" s="402"/>
      <c r="W194" s="402"/>
      <c r="X194" s="402"/>
      <c r="Y194" s="402"/>
      <c r="Z194" s="402"/>
      <c r="AA194" s="402"/>
      <c r="AB194" s="402"/>
      <c r="AC194" s="402"/>
    </row>
    <row r="195" spans="1:29" s="701" customFormat="1" ht="15">
      <c r="A195" s="702"/>
      <c r="B195" s="402"/>
      <c r="C195" s="402"/>
      <c r="D195" s="402"/>
      <c r="E195" s="402"/>
      <c r="F195" s="402"/>
      <c r="G195" s="402"/>
      <c r="H195" s="402"/>
      <c r="I195" s="402"/>
      <c r="J195" s="402"/>
      <c r="K195" s="402"/>
      <c r="L195" s="402"/>
      <c r="M195" s="402"/>
      <c r="N195" s="402"/>
      <c r="O195" s="402"/>
      <c r="P195" s="402"/>
      <c r="Q195" s="402"/>
      <c r="R195" s="402"/>
      <c r="S195" s="402"/>
      <c r="T195" s="402"/>
      <c r="U195" s="402"/>
      <c r="V195" s="402"/>
      <c r="W195" s="402"/>
      <c r="X195" s="402"/>
      <c r="Y195" s="402"/>
      <c r="Z195" s="402"/>
      <c r="AA195" s="402"/>
      <c r="AB195" s="402"/>
      <c r="AC195" s="402"/>
    </row>
    <row r="196" spans="1:29" s="701" customFormat="1" ht="15">
      <c r="A196" s="702"/>
      <c r="B196" s="402"/>
      <c r="C196" s="402"/>
      <c r="D196" s="402"/>
      <c r="E196" s="402"/>
      <c r="F196" s="402"/>
      <c r="G196" s="402"/>
      <c r="H196" s="402"/>
      <c r="I196" s="402"/>
      <c r="J196" s="402"/>
      <c r="K196" s="402"/>
      <c r="L196" s="402"/>
      <c r="M196" s="402"/>
      <c r="N196" s="402"/>
      <c r="O196" s="402"/>
      <c r="P196" s="402"/>
      <c r="Q196" s="402"/>
      <c r="R196" s="402"/>
      <c r="S196" s="402"/>
      <c r="T196" s="402"/>
      <c r="U196" s="402"/>
      <c r="V196" s="402"/>
      <c r="W196" s="402"/>
      <c r="X196" s="402"/>
      <c r="Y196" s="402"/>
      <c r="Z196" s="402"/>
      <c r="AA196" s="402"/>
      <c r="AB196" s="402"/>
      <c r="AC196" s="402"/>
    </row>
    <row r="197" spans="1:29" s="701" customFormat="1" ht="15">
      <c r="A197" s="702"/>
      <c r="B197" s="402"/>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row>
    <row r="198" spans="1:29" s="701" customFormat="1" ht="15">
      <c r="A198" s="702"/>
      <c r="B198" s="402"/>
      <c r="C198" s="402"/>
      <c r="D198" s="402"/>
      <c r="E198" s="402"/>
      <c r="F198" s="402"/>
      <c r="G198" s="402"/>
      <c r="H198" s="402"/>
      <c r="I198" s="402"/>
      <c r="J198" s="402"/>
      <c r="K198" s="402"/>
      <c r="L198" s="402"/>
      <c r="M198" s="402"/>
      <c r="N198" s="402"/>
      <c r="O198" s="402"/>
      <c r="P198" s="402"/>
      <c r="Q198" s="402"/>
      <c r="R198" s="402"/>
      <c r="S198" s="402"/>
      <c r="T198" s="402"/>
      <c r="U198" s="402"/>
      <c r="V198" s="402"/>
      <c r="W198" s="402"/>
      <c r="X198" s="402"/>
      <c r="Y198" s="402"/>
      <c r="Z198" s="402"/>
      <c r="AA198" s="402"/>
      <c r="AB198" s="402"/>
      <c r="AC198" s="402"/>
    </row>
    <row r="199" spans="1:29" s="701" customFormat="1" ht="15">
      <c r="A199" s="702"/>
      <c r="B199" s="402"/>
      <c r="C199" s="402"/>
      <c r="D199" s="402"/>
      <c r="E199" s="402"/>
      <c r="F199" s="402"/>
      <c r="G199" s="402"/>
      <c r="H199" s="402"/>
      <c r="I199" s="402"/>
      <c r="J199" s="402"/>
      <c r="K199" s="402"/>
      <c r="L199" s="402"/>
      <c r="M199" s="402"/>
      <c r="N199" s="402"/>
      <c r="O199" s="402"/>
      <c r="P199" s="402"/>
      <c r="Q199" s="402"/>
      <c r="R199" s="402"/>
      <c r="S199" s="402"/>
      <c r="T199" s="402"/>
      <c r="U199" s="402"/>
      <c r="V199" s="402"/>
      <c r="W199" s="402"/>
      <c r="X199" s="402"/>
      <c r="Y199" s="402"/>
      <c r="Z199" s="402"/>
      <c r="AA199" s="402"/>
      <c r="AB199" s="402"/>
      <c r="AC199" s="402"/>
    </row>
    <row r="200" spans="1:29" s="701" customFormat="1" ht="15">
      <c r="A200" s="702"/>
      <c r="B200" s="402"/>
      <c r="C200" s="402"/>
      <c r="D200" s="402"/>
      <c r="E200" s="402"/>
      <c r="F200" s="402"/>
      <c r="G200" s="402"/>
      <c r="H200" s="402"/>
      <c r="I200" s="402"/>
      <c r="J200" s="402"/>
      <c r="K200" s="402"/>
      <c r="L200" s="402"/>
      <c r="M200" s="402"/>
      <c r="N200" s="402"/>
      <c r="O200" s="402"/>
      <c r="P200" s="402"/>
      <c r="Q200" s="402"/>
      <c r="R200" s="402"/>
      <c r="S200" s="402"/>
      <c r="T200" s="402"/>
      <c r="U200" s="402"/>
      <c r="V200" s="402"/>
      <c r="W200" s="402"/>
      <c r="X200" s="402"/>
      <c r="Y200" s="402"/>
      <c r="Z200" s="402"/>
      <c r="AA200" s="402"/>
      <c r="AB200" s="402"/>
      <c r="AC200" s="402"/>
    </row>
    <row r="201" spans="1:29" s="701" customFormat="1" ht="15">
      <c r="A201" s="702"/>
      <c r="B201" s="402"/>
      <c r="C201" s="402"/>
      <c r="D201" s="402"/>
      <c r="E201" s="402"/>
      <c r="F201" s="402"/>
      <c r="G201" s="402"/>
      <c r="H201" s="402"/>
      <c r="I201" s="402"/>
      <c r="J201" s="402"/>
      <c r="K201" s="402"/>
      <c r="L201" s="402"/>
      <c r="M201" s="402"/>
      <c r="N201" s="402"/>
      <c r="O201" s="402"/>
      <c r="P201" s="402"/>
      <c r="Q201" s="402"/>
      <c r="R201" s="402"/>
      <c r="S201" s="402"/>
      <c r="T201" s="402"/>
      <c r="U201" s="402"/>
      <c r="V201" s="402"/>
      <c r="W201" s="402"/>
      <c r="X201" s="402"/>
      <c r="Y201" s="402"/>
      <c r="Z201" s="402"/>
      <c r="AA201" s="402"/>
      <c r="AB201" s="402"/>
      <c r="AC201" s="402"/>
    </row>
    <row r="202" spans="1:29" s="701" customFormat="1" ht="15">
      <c r="A202" s="702"/>
      <c r="B202" s="402"/>
      <c r="C202" s="402"/>
      <c r="D202" s="402"/>
      <c r="E202" s="402"/>
      <c r="F202" s="402"/>
      <c r="G202" s="402"/>
      <c r="H202" s="402"/>
      <c r="I202" s="402"/>
      <c r="J202" s="402"/>
      <c r="K202" s="402"/>
      <c r="L202" s="402"/>
      <c r="M202" s="402"/>
      <c r="N202" s="402"/>
      <c r="O202" s="402"/>
      <c r="P202" s="402"/>
      <c r="Q202" s="402"/>
      <c r="R202" s="402"/>
      <c r="S202" s="402"/>
      <c r="T202" s="402"/>
      <c r="U202" s="402"/>
      <c r="V202" s="402"/>
      <c r="W202" s="402"/>
      <c r="X202" s="402"/>
      <c r="Y202" s="402"/>
      <c r="Z202" s="402"/>
      <c r="AA202" s="402"/>
      <c r="AB202" s="402"/>
      <c r="AC202" s="402"/>
    </row>
    <row r="203" spans="1:29" s="701" customFormat="1" ht="15">
      <c r="A203" s="702"/>
      <c r="B203" s="402"/>
      <c r="C203" s="402"/>
      <c r="D203" s="402"/>
      <c r="E203" s="402"/>
      <c r="F203" s="402"/>
      <c r="G203" s="402"/>
      <c r="H203" s="402"/>
      <c r="I203" s="402"/>
      <c r="J203" s="402"/>
      <c r="K203" s="402"/>
      <c r="L203" s="402"/>
      <c r="M203" s="402"/>
      <c r="N203" s="402"/>
      <c r="O203" s="402"/>
      <c r="P203" s="402"/>
      <c r="Q203" s="402"/>
      <c r="R203" s="402"/>
      <c r="S203" s="402"/>
      <c r="T203" s="402"/>
      <c r="U203" s="402"/>
      <c r="V203" s="402"/>
      <c r="W203" s="402"/>
      <c r="X203" s="402"/>
      <c r="Y203" s="402"/>
      <c r="Z203" s="402"/>
      <c r="AA203" s="402"/>
      <c r="AB203" s="402"/>
      <c r="AC203" s="402"/>
    </row>
    <row r="204" spans="1:29" s="701" customFormat="1" ht="15">
      <c r="A204" s="702"/>
      <c r="B204" s="402"/>
      <c r="C204" s="402"/>
      <c r="D204" s="402"/>
      <c r="E204" s="402"/>
      <c r="F204" s="402"/>
      <c r="G204" s="402"/>
      <c r="H204" s="402"/>
      <c r="I204" s="402"/>
      <c r="J204" s="402"/>
      <c r="K204" s="402"/>
      <c r="L204" s="402"/>
      <c r="M204" s="402"/>
      <c r="N204" s="402"/>
      <c r="O204" s="402"/>
      <c r="P204" s="402"/>
      <c r="Q204" s="402"/>
      <c r="R204" s="402"/>
      <c r="S204" s="402"/>
      <c r="T204" s="402"/>
      <c r="U204" s="402"/>
      <c r="V204" s="402"/>
      <c r="W204" s="402"/>
      <c r="X204" s="402"/>
      <c r="Y204" s="402"/>
      <c r="Z204" s="402"/>
      <c r="AA204" s="402"/>
      <c r="AB204" s="402"/>
      <c r="AC204" s="402"/>
    </row>
    <row r="205" spans="1:29" s="701" customFormat="1" ht="15">
      <c r="A205" s="702"/>
      <c r="B205" s="402"/>
      <c r="C205" s="402"/>
      <c r="D205" s="402"/>
      <c r="E205" s="402"/>
      <c r="F205" s="402"/>
      <c r="G205" s="402"/>
      <c r="H205" s="402"/>
      <c r="I205" s="402"/>
      <c r="J205" s="402"/>
      <c r="K205" s="402"/>
      <c r="L205" s="402"/>
      <c r="M205" s="402"/>
      <c r="N205" s="402"/>
      <c r="O205" s="402"/>
      <c r="P205" s="402"/>
      <c r="Q205" s="402"/>
      <c r="R205" s="402"/>
      <c r="S205" s="402"/>
      <c r="T205" s="402"/>
      <c r="U205" s="402"/>
      <c r="V205" s="402"/>
      <c r="W205" s="402"/>
      <c r="X205" s="402"/>
      <c r="Y205" s="402"/>
      <c r="Z205" s="402"/>
      <c r="AA205" s="402"/>
      <c r="AB205" s="402"/>
      <c r="AC205" s="402"/>
    </row>
    <row r="206" spans="1:29" s="701" customFormat="1" ht="15">
      <c r="A206" s="702"/>
      <c r="B206" s="402"/>
      <c r="C206" s="402"/>
      <c r="D206" s="402"/>
      <c r="E206" s="402"/>
      <c r="F206" s="402"/>
      <c r="G206" s="402"/>
      <c r="H206" s="402"/>
      <c r="I206" s="402"/>
      <c r="J206" s="402"/>
      <c r="K206" s="402"/>
      <c r="L206" s="402"/>
      <c r="M206" s="402"/>
      <c r="N206" s="402"/>
      <c r="O206" s="402"/>
      <c r="P206" s="402"/>
      <c r="Q206" s="402"/>
      <c r="R206" s="402"/>
      <c r="S206" s="402"/>
      <c r="T206" s="402"/>
      <c r="U206" s="402"/>
      <c r="V206" s="402"/>
      <c r="W206" s="402"/>
      <c r="X206" s="402"/>
      <c r="Y206" s="402"/>
      <c r="Z206" s="402"/>
      <c r="AA206" s="402"/>
      <c r="AB206" s="402"/>
      <c r="AC206" s="402"/>
    </row>
    <row r="207" spans="1:29" s="701" customFormat="1" ht="15">
      <c r="A207" s="702"/>
      <c r="B207" s="402"/>
      <c r="C207" s="402"/>
      <c r="D207" s="402"/>
      <c r="E207" s="402"/>
      <c r="F207" s="402"/>
      <c r="G207" s="402"/>
      <c r="H207" s="402"/>
      <c r="I207" s="402"/>
      <c r="J207" s="402"/>
      <c r="K207" s="402"/>
      <c r="L207" s="402"/>
      <c r="M207" s="402"/>
      <c r="N207" s="402"/>
      <c r="O207" s="402"/>
      <c r="P207" s="402"/>
      <c r="Q207" s="402"/>
      <c r="R207" s="402"/>
      <c r="S207" s="402"/>
      <c r="T207" s="402"/>
      <c r="U207" s="402"/>
      <c r="V207" s="402"/>
      <c r="W207" s="402"/>
      <c r="X207" s="402"/>
      <c r="Y207" s="402"/>
      <c r="Z207" s="402"/>
      <c r="AA207" s="402"/>
      <c r="AB207" s="402"/>
      <c r="AC207" s="402"/>
    </row>
    <row r="208" spans="1:29" s="701" customFormat="1" ht="15">
      <c r="A208" s="702"/>
      <c r="B208" s="402"/>
      <c r="C208" s="402"/>
      <c r="D208" s="402"/>
      <c r="E208" s="402"/>
      <c r="F208" s="402"/>
      <c r="G208" s="402"/>
      <c r="H208" s="402"/>
      <c r="I208" s="402"/>
      <c r="J208" s="402"/>
      <c r="K208" s="402"/>
      <c r="L208" s="402"/>
      <c r="M208" s="402"/>
      <c r="N208" s="402"/>
      <c r="O208" s="402"/>
      <c r="P208" s="402"/>
      <c r="Q208" s="402"/>
      <c r="R208" s="402"/>
      <c r="S208" s="402"/>
      <c r="T208" s="402"/>
      <c r="U208" s="402"/>
      <c r="V208" s="402"/>
      <c r="W208" s="402"/>
      <c r="X208" s="402"/>
      <c r="Y208" s="402"/>
      <c r="Z208" s="402"/>
      <c r="AA208" s="402"/>
      <c r="AB208" s="402"/>
      <c r="AC208" s="402"/>
    </row>
    <row r="209" spans="1:29" s="701" customFormat="1" ht="15">
      <c r="A209" s="702"/>
      <c r="B209" s="402"/>
      <c r="C209" s="402"/>
      <c r="D209" s="402"/>
      <c r="E209" s="402"/>
      <c r="F209" s="402"/>
      <c r="G209" s="402"/>
      <c r="H209" s="402"/>
      <c r="I209" s="402"/>
      <c r="J209" s="402"/>
      <c r="K209" s="402"/>
      <c r="L209" s="402"/>
      <c r="M209" s="402"/>
      <c r="N209" s="402"/>
      <c r="O209" s="402"/>
      <c r="P209" s="402"/>
      <c r="Q209" s="402"/>
      <c r="R209" s="402"/>
      <c r="S209" s="402"/>
      <c r="T209" s="402"/>
      <c r="U209" s="402"/>
      <c r="V209" s="402"/>
      <c r="W209" s="402"/>
      <c r="X209" s="402"/>
      <c r="Y209" s="402"/>
      <c r="Z209" s="402"/>
      <c r="AA209" s="402"/>
      <c r="AB209" s="402"/>
      <c r="AC209" s="402"/>
    </row>
    <row r="210" spans="1:29" s="701" customFormat="1" ht="15">
      <c r="A210" s="702"/>
      <c r="B210" s="402"/>
      <c r="C210" s="402"/>
      <c r="D210" s="402"/>
      <c r="E210" s="402"/>
      <c r="F210" s="402"/>
      <c r="G210" s="402"/>
      <c r="H210" s="402"/>
      <c r="I210" s="402"/>
      <c r="J210" s="402"/>
      <c r="K210" s="402"/>
      <c r="L210" s="402"/>
      <c r="M210" s="402"/>
      <c r="N210" s="402"/>
      <c r="O210" s="402"/>
      <c r="P210" s="402"/>
      <c r="Q210" s="402"/>
      <c r="R210" s="402"/>
      <c r="S210" s="402"/>
      <c r="T210" s="402"/>
      <c r="U210" s="402"/>
      <c r="V210" s="402"/>
      <c r="W210" s="402"/>
      <c r="X210" s="402"/>
      <c r="Y210" s="402"/>
      <c r="Z210" s="402"/>
      <c r="AA210" s="402"/>
      <c r="AB210" s="402"/>
      <c r="AC210" s="402"/>
    </row>
    <row r="211" spans="1:29" s="701" customFormat="1" ht="15">
      <c r="A211" s="702"/>
      <c r="B211" s="402"/>
      <c r="C211" s="402"/>
      <c r="D211" s="402"/>
      <c r="E211" s="402"/>
      <c r="F211" s="402"/>
      <c r="G211" s="402"/>
      <c r="H211" s="402"/>
      <c r="I211" s="402"/>
      <c r="J211" s="402"/>
      <c r="K211" s="402"/>
      <c r="L211" s="402"/>
      <c r="M211" s="402"/>
      <c r="N211" s="402"/>
      <c r="O211" s="402"/>
      <c r="P211" s="402"/>
      <c r="Q211" s="402"/>
      <c r="R211" s="402"/>
      <c r="S211" s="402"/>
      <c r="T211" s="402"/>
      <c r="U211" s="402"/>
      <c r="V211" s="402"/>
      <c r="W211" s="402"/>
      <c r="X211" s="402"/>
      <c r="Y211" s="402"/>
      <c r="Z211" s="402"/>
      <c r="AA211" s="402"/>
      <c r="AB211" s="402"/>
      <c r="AC211" s="402"/>
    </row>
    <row r="212" spans="1:29" s="701" customFormat="1" ht="15">
      <c r="A212" s="702"/>
      <c r="B212" s="402"/>
      <c r="C212" s="402"/>
      <c r="D212" s="402"/>
      <c r="E212" s="402"/>
      <c r="F212" s="402"/>
      <c r="G212" s="402"/>
      <c r="H212" s="402"/>
      <c r="I212" s="402"/>
      <c r="J212" s="402"/>
      <c r="K212" s="402"/>
      <c r="L212" s="402"/>
      <c r="M212" s="402"/>
      <c r="N212" s="402"/>
      <c r="O212" s="402"/>
      <c r="P212" s="402"/>
      <c r="Q212" s="402"/>
      <c r="R212" s="402"/>
      <c r="S212" s="402"/>
      <c r="T212" s="402"/>
      <c r="U212" s="402"/>
      <c r="V212" s="402"/>
      <c r="W212" s="402"/>
      <c r="X212" s="402"/>
      <c r="Y212" s="402"/>
      <c r="Z212" s="402"/>
      <c r="AA212" s="402"/>
      <c r="AB212" s="402"/>
      <c r="AC212" s="402"/>
    </row>
    <row r="213" spans="1:29" s="701" customFormat="1" ht="15">
      <c r="A213" s="702"/>
      <c r="B213" s="402"/>
      <c r="C213" s="402"/>
      <c r="D213" s="402"/>
      <c r="E213" s="402"/>
      <c r="F213" s="402"/>
      <c r="G213" s="402"/>
      <c r="H213" s="402"/>
      <c r="I213" s="402"/>
      <c r="J213" s="402"/>
      <c r="K213" s="402"/>
      <c r="L213" s="402"/>
      <c r="M213" s="402"/>
      <c r="N213" s="402"/>
      <c r="O213" s="402"/>
      <c r="P213" s="402"/>
      <c r="Q213" s="402"/>
      <c r="R213" s="402"/>
      <c r="S213" s="402"/>
      <c r="T213" s="402"/>
      <c r="U213" s="402"/>
      <c r="V213" s="402"/>
      <c r="W213" s="402"/>
      <c r="X213" s="402"/>
      <c r="Y213" s="402"/>
      <c r="Z213" s="402"/>
      <c r="AA213" s="402"/>
      <c r="AB213" s="402"/>
      <c r="AC213" s="402"/>
    </row>
    <row r="214" spans="1:29" s="701" customFormat="1" ht="15">
      <c r="A214" s="702"/>
      <c r="B214" s="402"/>
      <c r="C214" s="402"/>
      <c r="D214" s="402"/>
      <c r="E214" s="402"/>
      <c r="F214" s="402"/>
      <c r="G214" s="402"/>
      <c r="H214" s="402"/>
      <c r="I214" s="402"/>
      <c r="J214" s="402"/>
      <c r="K214" s="402"/>
      <c r="L214" s="402"/>
      <c r="M214" s="402"/>
      <c r="N214" s="402"/>
      <c r="O214" s="402"/>
      <c r="P214" s="402"/>
      <c r="Q214" s="402"/>
      <c r="R214" s="402"/>
      <c r="S214" s="402"/>
      <c r="T214" s="402"/>
      <c r="U214" s="402"/>
      <c r="V214" s="402"/>
      <c r="W214" s="402"/>
      <c r="X214" s="402"/>
      <c r="Y214" s="402"/>
      <c r="Z214" s="402"/>
      <c r="AA214" s="402"/>
      <c r="AB214" s="402"/>
      <c r="AC214" s="402"/>
    </row>
    <row r="215" spans="1:29" s="701" customFormat="1" ht="15">
      <c r="A215" s="702"/>
      <c r="B215" s="402"/>
      <c r="C215" s="402"/>
      <c r="D215" s="402"/>
      <c r="E215" s="402"/>
      <c r="F215" s="402"/>
      <c r="G215" s="402"/>
      <c r="H215" s="402"/>
      <c r="I215" s="402"/>
      <c r="J215" s="402"/>
      <c r="K215" s="402"/>
      <c r="L215" s="402"/>
      <c r="M215" s="402"/>
      <c r="N215" s="402"/>
      <c r="O215" s="402"/>
      <c r="P215" s="402"/>
      <c r="Q215" s="402"/>
      <c r="R215" s="402"/>
      <c r="S215" s="402"/>
      <c r="T215" s="402"/>
      <c r="U215" s="402"/>
      <c r="V215" s="402"/>
      <c r="W215" s="402"/>
      <c r="X215" s="402"/>
      <c r="Y215" s="402"/>
      <c r="Z215" s="402"/>
      <c r="AA215" s="402"/>
      <c r="AB215" s="402"/>
      <c r="AC215" s="402"/>
    </row>
    <row r="216" spans="1:29" s="701" customFormat="1" ht="15">
      <c r="A216" s="702"/>
      <c r="B216" s="402"/>
      <c r="C216" s="402"/>
      <c r="D216" s="402"/>
      <c r="E216" s="402"/>
      <c r="F216" s="402"/>
      <c r="G216" s="402"/>
      <c r="H216" s="402"/>
      <c r="I216" s="402"/>
      <c r="J216" s="402"/>
      <c r="K216" s="402"/>
      <c r="L216" s="402"/>
      <c r="M216" s="402"/>
      <c r="N216" s="402"/>
      <c r="O216" s="402"/>
      <c r="P216" s="402"/>
      <c r="Q216" s="402"/>
      <c r="R216" s="402"/>
      <c r="S216" s="402"/>
      <c r="T216" s="402"/>
      <c r="U216" s="402"/>
      <c r="V216" s="402"/>
      <c r="W216" s="402"/>
      <c r="X216" s="402"/>
      <c r="Y216" s="402"/>
      <c r="Z216" s="402"/>
      <c r="AA216" s="402"/>
      <c r="AB216" s="402"/>
      <c r="AC216" s="402"/>
    </row>
    <row r="217" spans="1:29" s="701" customFormat="1" ht="15">
      <c r="A217" s="702"/>
      <c r="B217" s="402"/>
      <c r="C217" s="402"/>
      <c r="D217" s="402"/>
      <c r="E217" s="402"/>
      <c r="F217" s="402"/>
      <c r="G217" s="402"/>
      <c r="H217" s="402"/>
      <c r="I217" s="402"/>
      <c r="J217" s="402"/>
      <c r="K217" s="402"/>
      <c r="L217" s="402"/>
      <c r="M217" s="402"/>
      <c r="N217" s="402"/>
      <c r="O217" s="402"/>
      <c r="P217" s="402"/>
      <c r="Q217" s="402"/>
      <c r="R217" s="402"/>
      <c r="S217" s="402"/>
      <c r="T217" s="402"/>
      <c r="U217" s="402"/>
      <c r="V217" s="402"/>
      <c r="W217" s="402"/>
      <c r="X217" s="402"/>
      <c r="Y217" s="402"/>
      <c r="Z217" s="402"/>
      <c r="AA217" s="402"/>
      <c r="AB217" s="402"/>
      <c r="AC217" s="402"/>
    </row>
    <row r="218" spans="1:29" s="701" customFormat="1" ht="15">
      <c r="A218" s="702"/>
      <c r="B218" s="402"/>
      <c r="C218" s="402"/>
      <c r="D218" s="402"/>
      <c r="E218" s="402"/>
      <c r="F218" s="402"/>
      <c r="G218" s="402"/>
      <c r="H218" s="402"/>
      <c r="I218" s="402"/>
      <c r="J218" s="402"/>
      <c r="K218" s="402"/>
      <c r="L218" s="402"/>
      <c r="M218" s="402"/>
      <c r="N218" s="402"/>
      <c r="O218" s="402"/>
      <c r="P218" s="402"/>
      <c r="Q218" s="402"/>
      <c r="R218" s="402"/>
      <c r="S218" s="402"/>
      <c r="T218" s="402"/>
      <c r="U218" s="402"/>
      <c r="V218" s="402"/>
      <c r="W218" s="402"/>
      <c r="X218" s="402"/>
      <c r="Y218" s="402"/>
      <c r="Z218" s="402"/>
      <c r="AA218" s="402"/>
      <c r="AB218" s="402"/>
      <c r="AC218" s="402"/>
    </row>
    <row r="219" spans="1:29" s="701" customFormat="1" ht="15">
      <c r="A219" s="702"/>
      <c r="B219" s="402"/>
      <c r="C219" s="402"/>
      <c r="D219" s="402"/>
      <c r="E219" s="402"/>
      <c r="F219" s="402"/>
      <c r="G219" s="402"/>
      <c r="H219" s="402"/>
      <c r="I219" s="402"/>
      <c r="J219" s="402"/>
      <c r="K219" s="402"/>
      <c r="L219" s="402"/>
      <c r="M219" s="402"/>
      <c r="N219" s="402"/>
      <c r="O219" s="402"/>
      <c r="P219" s="402"/>
      <c r="Q219" s="402"/>
      <c r="R219" s="402"/>
      <c r="S219" s="402"/>
      <c r="T219" s="402"/>
      <c r="U219" s="402"/>
      <c r="V219" s="402"/>
      <c r="W219" s="402"/>
      <c r="X219" s="402"/>
      <c r="Y219" s="402"/>
      <c r="Z219" s="402"/>
      <c r="AA219" s="402"/>
      <c r="AB219" s="402"/>
      <c r="AC219" s="402"/>
    </row>
    <row r="220" spans="1:29" s="701" customFormat="1" ht="15">
      <c r="A220" s="702"/>
      <c r="B220" s="402"/>
      <c r="C220" s="402"/>
      <c r="D220" s="402"/>
      <c r="E220" s="402"/>
      <c r="F220" s="402"/>
      <c r="G220" s="402"/>
      <c r="H220" s="402"/>
      <c r="I220" s="402"/>
      <c r="J220" s="402"/>
      <c r="K220" s="402"/>
      <c r="L220" s="402"/>
      <c r="M220" s="402"/>
      <c r="N220" s="402"/>
      <c r="O220" s="402"/>
      <c r="P220" s="402"/>
      <c r="Q220" s="402"/>
      <c r="R220" s="402"/>
      <c r="S220" s="402"/>
      <c r="T220" s="402"/>
      <c r="U220" s="402"/>
      <c r="V220" s="402"/>
      <c r="W220" s="402"/>
      <c r="X220" s="402"/>
      <c r="Y220" s="402"/>
      <c r="Z220" s="402"/>
      <c r="AA220" s="402"/>
      <c r="AB220" s="402"/>
      <c r="AC220" s="402"/>
    </row>
    <row r="221" spans="1:29" s="701" customFormat="1" ht="15">
      <c r="A221" s="702"/>
      <c r="B221" s="402"/>
      <c r="C221" s="402"/>
      <c r="D221" s="402"/>
      <c r="E221" s="402"/>
      <c r="F221" s="402"/>
      <c r="G221" s="402"/>
      <c r="H221" s="402"/>
      <c r="I221" s="402"/>
      <c r="J221" s="402"/>
      <c r="K221" s="402"/>
      <c r="L221" s="402"/>
      <c r="M221" s="402"/>
      <c r="N221" s="402"/>
      <c r="O221" s="402"/>
      <c r="P221" s="402"/>
      <c r="Q221" s="402"/>
      <c r="R221" s="402"/>
      <c r="S221" s="402"/>
      <c r="T221" s="402"/>
      <c r="U221" s="402"/>
      <c r="V221" s="402"/>
      <c r="W221" s="402"/>
      <c r="X221" s="402"/>
      <c r="Y221" s="402"/>
      <c r="Z221" s="402"/>
      <c r="AA221" s="402"/>
      <c r="AB221" s="402"/>
      <c r="AC221" s="402"/>
    </row>
    <row r="222" spans="1:29" s="701" customFormat="1" ht="15">
      <c r="A222" s="702"/>
      <c r="B222" s="402"/>
      <c r="C222" s="402"/>
      <c r="D222" s="402"/>
      <c r="E222" s="402"/>
      <c r="F222" s="402"/>
      <c r="G222" s="402"/>
      <c r="H222" s="402"/>
      <c r="I222" s="402"/>
      <c r="J222" s="402"/>
      <c r="K222" s="402"/>
      <c r="L222" s="402"/>
      <c r="M222" s="402"/>
      <c r="N222" s="402"/>
      <c r="O222" s="402"/>
      <c r="P222" s="402"/>
      <c r="Q222" s="402"/>
      <c r="R222" s="402"/>
      <c r="S222" s="402"/>
      <c r="T222" s="402"/>
      <c r="U222" s="402"/>
      <c r="V222" s="402"/>
      <c r="W222" s="402"/>
      <c r="X222" s="402"/>
      <c r="Y222" s="402"/>
      <c r="Z222" s="402"/>
      <c r="AA222" s="402"/>
      <c r="AB222" s="402"/>
      <c r="AC222" s="402"/>
    </row>
    <row r="223" spans="1:29" s="701" customFormat="1" ht="15">
      <c r="A223" s="702"/>
      <c r="B223" s="402"/>
      <c r="C223" s="402"/>
      <c r="D223" s="402"/>
      <c r="E223" s="402"/>
      <c r="F223" s="402"/>
      <c r="G223" s="402"/>
      <c r="H223" s="402"/>
      <c r="I223" s="402"/>
      <c r="J223" s="402"/>
      <c r="K223" s="402"/>
      <c r="L223" s="402"/>
      <c r="M223" s="402"/>
      <c r="N223" s="402"/>
      <c r="O223" s="402"/>
      <c r="P223" s="402"/>
      <c r="Q223" s="402"/>
      <c r="R223" s="402"/>
      <c r="S223" s="402"/>
      <c r="T223" s="402"/>
      <c r="U223" s="402"/>
      <c r="V223" s="402"/>
      <c r="W223" s="402"/>
      <c r="X223" s="402"/>
      <c r="Y223" s="402"/>
      <c r="Z223" s="402"/>
      <c r="AA223" s="402"/>
      <c r="AB223" s="402"/>
      <c r="AC223" s="402"/>
    </row>
    <row r="224" spans="1:29" s="701" customFormat="1" ht="15">
      <c r="A224" s="702"/>
      <c r="B224" s="402"/>
      <c r="C224" s="402"/>
      <c r="D224" s="402"/>
      <c r="E224" s="402"/>
      <c r="F224" s="402"/>
      <c r="G224" s="402"/>
      <c r="H224" s="402"/>
      <c r="I224" s="402"/>
      <c r="J224" s="402"/>
      <c r="K224" s="402"/>
      <c r="L224" s="402"/>
      <c r="M224" s="402"/>
      <c r="N224" s="402"/>
      <c r="O224" s="402"/>
      <c r="P224" s="402"/>
      <c r="Q224" s="402"/>
      <c r="R224" s="402"/>
      <c r="S224" s="402"/>
      <c r="T224" s="402"/>
      <c r="U224" s="402"/>
      <c r="V224" s="402"/>
      <c r="W224" s="402"/>
      <c r="X224" s="402"/>
      <c r="Y224" s="402"/>
      <c r="Z224" s="402"/>
      <c r="AA224" s="402"/>
      <c r="AB224" s="402"/>
      <c r="AC224" s="402"/>
    </row>
    <row r="225" spans="1:29" s="701" customFormat="1" ht="15">
      <c r="A225" s="702"/>
      <c r="B225" s="402"/>
      <c r="C225" s="402"/>
      <c r="D225" s="402"/>
      <c r="E225" s="402"/>
      <c r="F225" s="402"/>
      <c r="G225" s="402"/>
      <c r="H225" s="402"/>
      <c r="I225" s="402"/>
      <c r="J225" s="402"/>
      <c r="K225" s="402"/>
      <c r="L225" s="402"/>
      <c r="M225" s="402"/>
      <c r="N225" s="402"/>
      <c r="O225" s="402"/>
      <c r="P225" s="402"/>
      <c r="Q225" s="402"/>
      <c r="R225" s="402"/>
      <c r="S225" s="402"/>
      <c r="T225" s="402"/>
      <c r="U225" s="402"/>
      <c r="V225" s="402"/>
      <c r="W225" s="402"/>
      <c r="X225" s="402"/>
      <c r="Y225" s="402"/>
      <c r="Z225" s="402"/>
      <c r="AA225" s="402"/>
      <c r="AB225" s="402"/>
      <c r="AC225" s="402"/>
    </row>
    <row r="226" spans="1:29" s="701" customFormat="1" ht="15">
      <c r="A226" s="702"/>
      <c r="B226" s="402"/>
      <c r="C226" s="402"/>
      <c r="D226" s="402"/>
      <c r="E226" s="402"/>
      <c r="F226" s="402"/>
      <c r="G226" s="402"/>
      <c r="H226" s="402"/>
      <c r="I226" s="402"/>
      <c r="J226" s="402"/>
      <c r="K226" s="402"/>
      <c r="L226" s="402"/>
      <c r="M226" s="402"/>
      <c r="N226" s="402"/>
      <c r="O226" s="402"/>
      <c r="P226" s="402"/>
      <c r="Q226" s="402"/>
      <c r="R226" s="402"/>
      <c r="S226" s="402"/>
      <c r="T226" s="402"/>
      <c r="U226" s="402"/>
      <c r="V226" s="402"/>
      <c r="W226" s="402"/>
      <c r="X226" s="402"/>
      <c r="Y226" s="402"/>
      <c r="Z226" s="402"/>
      <c r="AA226" s="402"/>
      <c r="AB226" s="402"/>
      <c r="AC226" s="402"/>
    </row>
    <row r="227" spans="1:29" s="701" customFormat="1" ht="15">
      <c r="A227" s="702"/>
      <c r="B227" s="402"/>
      <c r="C227" s="402"/>
      <c r="D227" s="402"/>
      <c r="E227" s="402"/>
      <c r="F227" s="402"/>
      <c r="G227" s="402"/>
      <c r="H227" s="402"/>
      <c r="I227" s="402"/>
      <c r="J227" s="402"/>
      <c r="K227" s="402"/>
      <c r="L227" s="402"/>
      <c r="M227" s="402"/>
      <c r="N227" s="402"/>
      <c r="O227" s="402"/>
      <c r="P227" s="402"/>
      <c r="Q227" s="402"/>
      <c r="R227" s="402"/>
      <c r="S227" s="402"/>
      <c r="T227" s="402"/>
      <c r="U227" s="402"/>
      <c r="V227" s="402"/>
      <c r="W227" s="402"/>
      <c r="X227" s="402"/>
      <c r="Y227" s="402"/>
      <c r="Z227" s="402"/>
      <c r="AA227" s="402"/>
      <c r="AB227" s="402"/>
      <c r="AC227" s="402"/>
    </row>
    <row r="228" spans="1:29" s="701" customFormat="1" ht="15">
      <c r="A228" s="702"/>
      <c r="B228" s="402"/>
      <c r="C228" s="402"/>
      <c r="D228" s="402"/>
      <c r="E228" s="402"/>
      <c r="F228" s="402"/>
      <c r="G228" s="402"/>
      <c r="H228" s="402"/>
      <c r="I228" s="402"/>
      <c r="J228" s="402"/>
      <c r="K228" s="402"/>
      <c r="L228" s="402"/>
      <c r="M228" s="402"/>
      <c r="N228" s="402"/>
      <c r="O228" s="402"/>
      <c r="P228" s="402"/>
      <c r="Q228" s="402"/>
      <c r="R228" s="402"/>
      <c r="S228" s="402"/>
      <c r="T228" s="402"/>
      <c r="U228" s="402"/>
      <c r="V228" s="402"/>
      <c r="W228" s="402"/>
      <c r="X228" s="402"/>
      <c r="Y228" s="402"/>
      <c r="Z228" s="402"/>
      <c r="AA228" s="402"/>
      <c r="AB228" s="402"/>
      <c r="AC228" s="402"/>
    </row>
    <row r="229" spans="1:29" s="701" customFormat="1" ht="15">
      <c r="A229" s="702"/>
      <c r="B229" s="402"/>
      <c r="C229" s="402"/>
      <c r="D229" s="402"/>
      <c r="E229" s="402"/>
      <c r="F229" s="402"/>
      <c r="G229" s="402"/>
      <c r="H229" s="402"/>
      <c r="I229" s="402"/>
      <c r="J229" s="402"/>
      <c r="K229" s="402"/>
      <c r="L229" s="402"/>
      <c r="M229" s="402"/>
      <c r="N229" s="402"/>
      <c r="O229" s="402"/>
      <c r="P229" s="402"/>
      <c r="Q229" s="402"/>
      <c r="R229" s="402"/>
      <c r="S229" s="402"/>
      <c r="T229" s="402"/>
      <c r="U229" s="402"/>
      <c r="V229" s="402"/>
      <c r="W229" s="402"/>
      <c r="X229" s="402"/>
      <c r="Y229" s="402"/>
      <c r="Z229" s="402"/>
      <c r="AA229" s="402"/>
      <c r="AB229" s="402"/>
      <c r="AC229" s="402"/>
    </row>
    <row r="230" spans="1:29" s="701" customFormat="1" ht="15">
      <c r="A230" s="702"/>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row>
    <row r="231" spans="1:29" s="701" customFormat="1" ht="15">
      <c r="A231" s="702"/>
      <c r="B231" s="402"/>
      <c r="C231" s="402"/>
      <c r="D231" s="402"/>
      <c r="E231" s="402"/>
      <c r="F231" s="402"/>
      <c r="G231" s="402"/>
      <c r="H231" s="402"/>
      <c r="I231" s="402"/>
      <c r="J231" s="402"/>
      <c r="K231" s="402"/>
      <c r="L231" s="402"/>
      <c r="M231" s="402"/>
      <c r="N231" s="402"/>
      <c r="O231" s="402"/>
      <c r="P231" s="402"/>
      <c r="Q231" s="402"/>
      <c r="R231" s="402"/>
      <c r="S231" s="402"/>
      <c r="T231" s="402"/>
      <c r="U231" s="402"/>
      <c r="V231" s="402"/>
      <c r="W231" s="402"/>
      <c r="X231" s="402"/>
      <c r="Y231" s="402"/>
      <c r="Z231" s="402"/>
      <c r="AA231" s="402"/>
      <c r="AB231" s="402"/>
      <c r="AC231" s="402"/>
    </row>
    <row r="232" spans="1:29" s="701" customFormat="1" ht="15">
      <c r="A232" s="702"/>
      <c r="B232" s="402"/>
      <c r="C232" s="402"/>
      <c r="D232" s="402"/>
      <c r="E232" s="402"/>
      <c r="F232" s="402"/>
      <c r="G232" s="402"/>
      <c r="H232" s="402"/>
      <c r="I232" s="402"/>
      <c r="J232" s="402"/>
      <c r="K232" s="402"/>
      <c r="L232" s="402"/>
      <c r="M232" s="402"/>
      <c r="N232" s="402"/>
      <c r="O232" s="402"/>
      <c r="P232" s="402"/>
      <c r="Q232" s="402"/>
      <c r="R232" s="402"/>
      <c r="S232" s="402"/>
      <c r="T232" s="402"/>
      <c r="U232" s="402"/>
      <c r="V232" s="402"/>
      <c r="W232" s="402"/>
      <c r="X232" s="402"/>
      <c r="Y232" s="402"/>
      <c r="Z232" s="402"/>
      <c r="AA232" s="402"/>
      <c r="AB232" s="402"/>
      <c r="AC232" s="402"/>
    </row>
    <row r="233" spans="1:29" s="701" customFormat="1" ht="15">
      <c r="A233" s="702"/>
      <c r="B233" s="402"/>
      <c r="C233" s="402"/>
      <c r="D233" s="402"/>
      <c r="E233" s="402"/>
      <c r="F233" s="402"/>
      <c r="G233" s="402"/>
      <c r="H233" s="402"/>
      <c r="I233" s="402"/>
      <c r="J233" s="402"/>
      <c r="K233" s="402"/>
      <c r="L233" s="402"/>
      <c r="M233" s="402"/>
      <c r="N233" s="402"/>
      <c r="O233" s="402"/>
      <c r="P233" s="402"/>
      <c r="Q233" s="402"/>
      <c r="R233" s="402"/>
      <c r="S233" s="402"/>
      <c r="T233" s="402"/>
      <c r="U233" s="402"/>
      <c r="V233" s="402"/>
      <c r="W233" s="402"/>
      <c r="X233" s="402"/>
      <c r="Y233" s="402"/>
      <c r="Z233" s="402"/>
      <c r="AA233" s="402"/>
      <c r="AB233" s="402"/>
      <c r="AC233" s="402"/>
    </row>
    <row r="234" spans="1:29" s="701" customFormat="1" ht="15">
      <c r="A234" s="702"/>
      <c r="B234" s="402"/>
      <c r="C234" s="402"/>
      <c r="D234" s="402"/>
      <c r="E234" s="402"/>
      <c r="F234" s="402"/>
      <c r="G234" s="402"/>
      <c r="H234" s="402"/>
      <c r="I234" s="402"/>
      <c r="J234" s="402"/>
      <c r="K234" s="402"/>
      <c r="L234" s="402"/>
      <c r="M234" s="402"/>
      <c r="N234" s="402"/>
      <c r="O234" s="402"/>
      <c r="P234" s="402"/>
      <c r="Q234" s="402"/>
      <c r="R234" s="402"/>
      <c r="S234" s="402"/>
      <c r="T234" s="402"/>
      <c r="U234" s="402"/>
      <c r="V234" s="402"/>
      <c r="W234" s="402"/>
      <c r="X234" s="402"/>
      <c r="Y234" s="402"/>
      <c r="Z234" s="402"/>
      <c r="AA234" s="402"/>
      <c r="AB234" s="402"/>
      <c r="AC234" s="402"/>
    </row>
    <row r="235" spans="1:29" s="701" customFormat="1" ht="15">
      <c r="A235" s="702"/>
      <c r="B235" s="402"/>
      <c r="C235" s="402"/>
      <c r="D235" s="402"/>
      <c r="E235" s="402"/>
      <c r="F235" s="402"/>
      <c r="G235" s="402"/>
      <c r="H235" s="402"/>
      <c r="I235" s="402"/>
      <c r="J235" s="402"/>
      <c r="K235" s="402"/>
      <c r="L235" s="402"/>
      <c r="M235" s="402"/>
      <c r="N235" s="402"/>
      <c r="O235" s="402"/>
      <c r="P235" s="402"/>
      <c r="Q235" s="402"/>
      <c r="R235" s="402"/>
      <c r="S235" s="402"/>
      <c r="T235" s="402"/>
      <c r="U235" s="402"/>
      <c r="V235" s="402"/>
      <c r="W235" s="402"/>
      <c r="X235" s="402"/>
      <c r="Y235" s="402"/>
      <c r="Z235" s="402"/>
      <c r="AA235" s="402"/>
      <c r="AB235" s="402"/>
      <c r="AC235" s="402"/>
    </row>
    <row r="236" spans="1:29" s="701" customFormat="1" ht="15">
      <c r="A236" s="702"/>
      <c r="B236" s="402"/>
      <c r="C236" s="402"/>
      <c r="D236" s="402"/>
      <c r="E236" s="402"/>
      <c r="F236" s="402"/>
      <c r="G236" s="402"/>
      <c r="H236" s="402"/>
      <c r="I236" s="402"/>
      <c r="J236" s="402"/>
      <c r="K236" s="402"/>
      <c r="L236" s="402"/>
      <c r="M236" s="402"/>
      <c r="N236" s="402"/>
      <c r="O236" s="402"/>
      <c r="P236" s="402"/>
      <c r="Q236" s="402"/>
      <c r="R236" s="402"/>
      <c r="S236" s="402"/>
      <c r="T236" s="402"/>
      <c r="U236" s="402"/>
      <c r="V236" s="402"/>
      <c r="W236" s="402"/>
      <c r="X236" s="402"/>
      <c r="Y236" s="402"/>
      <c r="Z236" s="402"/>
      <c r="AA236" s="402"/>
      <c r="AB236" s="402"/>
      <c r="AC236" s="402"/>
    </row>
    <row r="237" spans="1:29" s="701" customFormat="1" ht="15">
      <c r="A237" s="702"/>
      <c r="B237" s="402"/>
      <c r="C237" s="402"/>
      <c r="D237" s="402"/>
      <c r="E237" s="402"/>
      <c r="F237" s="402"/>
      <c r="G237" s="402"/>
      <c r="H237" s="402"/>
      <c r="I237" s="402"/>
      <c r="J237" s="402"/>
      <c r="K237" s="402"/>
      <c r="L237" s="402"/>
      <c r="M237" s="402"/>
      <c r="N237" s="402"/>
      <c r="O237" s="402"/>
      <c r="P237" s="402"/>
      <c r="Q237" s="402"/>
      <c r="R237" s="402"/>
      <c r="S237" s="402"/>
      <c r="T237" s="402"/>
      <c r="U237" s="402"/>
      <c r="V237" s="402"/>
      <c r="W237" s="402"/>
      <c r="X237" s="402"/>
      <c r="Y237" s="402"/>
      <c r="Z237" s="402"/>
      <c r="AA237" s="402"/>
      <c r="AB237" s="402"/>
      <c r="AC237" s="402"/>
    </row>
    <row r="238" spans="1:29" s="701" customFormat="1" ht="15">
      <c r="A238" s="702"/>
      <c r="B238" s="402"/>
      <c r="C238" s="402"/>
      <c r="D238" s="402"/>
      <c r="E238" s="402"/>
      <c r="F238" s="402"/>
      <c r="G238" s="402"/>
      <c r="H238" s="402"/>
      <c r="I238" s="402"/>
      <c r="J238" s="402"/>
      <c r="K238" s="402"/>
      <c r="L238" s="402"/>
      <c r="M238" s="402"/>
      <c r="N238" s="402"/>
      <c r="O238" s="402"/>
      <c r="P238" s="402"/>
      <c r="Q238" s="402"/>
      <c r="R238" s="402"/>
      <c r="S238" s="402"/>
      <c r="T238" s="402"/>
      <c r="U238" s="402"/>
      <c r="V238" s="402"/>
      <c r="W238" s="402"/>
      <c r="X238" s="402"/>
      <c r="Y238" s="402"/>
      <c r="Z238" s="402"/>
      <c r="AA238" s="402"/>
      <c r="AB238" s="402"/>
      <c r="AC238" s="402"/>
    </row>
    <row r="239" spans="1:29" s="701" customFormat="1" ht="15">
      <c r="A239" s="702"/>
      <c r="B239" s="402"/>
      <c r="C239" s="402"/>
      <c r="D239" s="402"/>
      <c r="E239" s="402"/>
      <c r="F239" s="402"/>
      <c r="G239" s="402"/>
      <c r="H239" s="402"/>
      <c r="I239" s="402"/>
      <c r="J239" s="402"/>
      <c r="K239" s="402"/>
      <c r="L239" s="402"/>
      <c r="M239" s="402"/>
      <c r="N239" s="402"/>
      <c r="O239" s="402"/>
      <c r="P239" s="402"/>
      <c r="Q239" s="402"/>
      <c r="R239" s="402"/>
      <c r="S239" s="402"/>
      <c r="T239" s="402"/>
      <c r="U239" s="402"/>
      <c r="V239" s="402"/>
      <c r="W239" s="402"/>
      <c r="X239" s="402"/>
      <c r="Y239" s="402"/>
      <c r="Z239" s="402"/>
      <c r="AA239" s="402"/>
      <c r="AB239" s="402"/>
      <c r="AC239" s="402"/>
    </row>
    <row r="240" spans="1:29" s="701" customFormat="1" ht="15">
      <c r="A240" s="702"/>
      <c r="B240" s="402"/>
      <c r="C240" s="402"/>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2"/>
    </row>
    <row r="241" spans="1:29" s="701" customFormat="1" ht="15">
      <c r="A241" s="702"/>
      <c r="B241" s="402"/>
      <c r="C241" s="402"/>
      <c r="D241" s="402"/>
      <c r="E241" s="402"/>
      <c r="F241" s="402"/>
      <c r="G241" s="402"/>
      <c r="H241" s="402"/>
      <c r="I241" s="402"/>
      <c r="J241" s="402"/>
      <c r="K241" s="402"/>
      <c r="L241" s="402"/>
      <c r="M241" s="402"/>
      <c r="N241" s="402"/>
      <c r="O241" s="402"/>
      <c r="P241" s="402"/>
      <c r="Q241" s="402"/>
      <c r="R241" s="402"/>
      <c r="S241" s="402"/>
      <c r="T241" s="402"/>
      <c r="U241" s="402"/>
      <c r="V241" s="402"/>
      <c r="W241" s="402"/>
      <c r="X241" s="402"/>
      <c r="Y241" s="402"/>
      <c r="Z241" s="402"/>
      <c r="AA241" s="402"/>
      <c r="AB241" s="402"/>
      <c r="AC241" s="402"/>
    </row>
    <row r="242" spans="1:29" s="701" customFormat="1" ht="15">
      <c r="A242" s="702"/>
      <c r="B242" s="402"/>
      <c r="C242" s="402"/>
      <c r="D242" s="402"/>
      <c r="E242" s="402"/>
      <c r="F242" s="402"/>
      <c r="G242" s="402"/>
      <c r="H242" s="402"/>
      <c r="I242" s="402"/>
      <c r="J242" s="402"/>
      <c r="K242" s="402"/>
      <c r="L242" s="402"/>
      <c r="M242" s="402"/>
      <c r="N242" s="402"/>
      <c r="O242" s="402"/>
      <c r="P242" s="402"/>
      <c r="Q242" s="402"/>
      <c r="R242" s="402"/>
      <c r="S242" s="402"/>
      <c r="T242" s="402"/>
      <c r="U242" s="402"/>
      <c r="V242" s="402"/>
      <c r="W242" s="402"/>
      <c r="X242" s="402"/>
      <c r="Y242" s="402"/>
      <c r="Z242" s="402"/>
      <c r="AA242" s="402"/>
      <c r="AB242" s="402"/>
      <c r="AC242" s="402"/>
    </row>
    <row r="243" spans="1:29" s="701" customFormat="1" ht="15">
      <c r="A243" s="702"/>
      <c r="B243" s="402"/>
      <c r="C243" s="402"/>
      <c r="D243" s="402"/>
      <c r="E243" s="402"/>
      <c r="F243" s="402"/>
      <c r="G243" s="402"/>
      <c r="H243" s="402"/>
      <c r="I243" s="402"/>
      <c r="J243" s="402"/>
      <c r="K243" s="402"/>
      <c r="L243" s="402"/>
      <c r="M243" s="402"/>
      <c r="N243" s="402"/>
      <c r="O243" s="402"/>
      <c r="P243" s="402"/>
      <c r="Q243" s="402"/>
      <c r="R243" s="402"/>
      <c r="S243" s="402"/>
      <c r="T243" s="402"/>
      <c r="U243" s="402"/>
      <c r="V243" s="402"/>
      <c r="W243" s="402"/>
      <c r="X243" s="402"/>
      <c r="Y243" s="402"/>
      <c r="Z243" s="402"/>
      <c r="AA243" s="402"/>
      <c r="AB243" s="402"/>
      <c r="AC243" s="402"/>
    </row>
    <row r="244" spans="1:29" s="701" customFormat="1" ht="15">
      <c r="A244" s="702"/>
      <c r="B244" s="402"/>
      <c r="C244" s="402"/>
      <c r="D244" s="402"/>
      <c r="E244" s="402"/>
      <c r="F244" s="402"/>
      <c r="G244" s="402"/>
      <c r="H244" s="402"/>
      <c r="I244" s="402"/>
      <c r="J244" s="402"/>
      <c r="K244" s="402"/>
      <c r="L244" s="402"/>
      <c r="M244" s="402"/>
      <c r="N244" s="402"/>
      <c r="O244" s="402"/>
      <c r="P244" s="402"/>
      <c r="Q244" s="402"/>
      <c r="R244" s="402"/>
      <c r="S244" s="402"/>
      <c r="T244" s="402"/>
      <c r="U244" s="402"/>
      <c r="V244" s="402"/>
      <c r="W244" s="402"/>
      <c r="X244" s="402"/>
      <c r="Y244" s="402"/>
      <c r="Z244" s="402"/>
      <c r="AA244" s="402"/>
      <c r="AB244" s="402"/>
      <c r="AC244" s="402"/>
    </row>
    <row r="245" spans="1:29" s="701" customFormat="1" ht="15">
      <c r="A245" s="702"/>
      <c r="B245" s="402"/>
      <c r="C245" s="402"/>
      <c r="D245" s="402"/>
      <c r="E245" s="402"/>
      <c r="F245" s="402"/>
      <c r="G245" s="402"/>
      <c r="H245" s="402"/>
      <c r="I245" s="402"/>
      <c r="J245" s="402"/>
      <c r="K245" s="402"/>
      <c r="L245" s="402"/>
      <c r="M245" s="402"/>
      <c r="N245" s="402"/>
      <c r="O245" s="402"/>
      <c r="P245" s="402"/>
      <c r="Q245" s="402"/>
      <c r="R245" s="402"/>
      <c r="S245" s="402"/>
      <c r="T245" s="402"/>
      <c r="U245" s="402"/>
      <c r="V245" s="402"/>
      <c r="W245" s="402"/>
      <c r="X245" s="402"/>
      <c r="Y245" s="402"/>
      <c r="Z245" s="402"/>
      <c r="AA245" s="402"/>
      <c r="AB245" s="402"/>
      <c r="AC245" s="402"/>
    </row>
    <row r="246" spans="1:29" s="701" customFormat="1" ht="15">
      <c r="A246" s="702"/>
      <c r="B246" s="402"/>
      <c r="C246" s="402"/>
      <c r="D246" s="402"/>
      <c r="E246" s="402"/>
      <c r="F246" s="402"/>
      <c r="G246" s="402"/>
      <c r="H246" s="402"/>
      <c r="I246" s="402"/>
      <c r="J246" s="402"/>
      <c r="K246" s="402"/>
      <c r="L246" s="402"/>
      <c r="M246" s="402"/>
      <c r="N246" s="402"/>
      <c r="O246" s="402"/>
      <c r="P246" s="402"/>
      <c r="Q246" s="402"/>
      <c r="R246" s="402"/>
      <c r="S246" s="402"/>
      <c r="T246" s="402"/>
      <c r="U246" s="402"/>
      <c r="V246" s="402"/>
      <c r="W246" s="402"/>
      <c r="X246" s="402"/>
      <c r="Y246" s="402"/>
      <c r="Z246" s="402"/>
      <c r="AA246" s="402"/>
      <c r="AB246" s="402"/>
      <c r="AC246" s="402"/>
    </row>
    <row r="247" spans="1:29" s="701" customFormat="1" ht="15">
      <c r="A247" s="702"/>
      <c r="B247" s="402"/>
      <c r="C247" s="402"/>
      <c r="D247" s="402"/>
      <c r="E247" s="402"/>
      <c r="F247" s="402"/>
      <c r="G247" s="402"/>
      <c r="H247" s="402"/>
      <c r="I247" s="402"/>
      <c r="J247" s="402"/>
      <c r="K247" s="402"/>
      <c r="L247" s="402"/>
      <c r="M247" s="402"/>
      <c r="N247" s="402"/>
      <c r="O247" s="402"/>
      <c r="P247" s="402"/>
      <c r="Q247" s="402"/>
      <c r="R247" s="402"/>
      <c r="S247" s="402"/>
      <c r="T247" s="402"/>
      <c r="U247" s="402"/>
      <c r="V247" s="402"/>
      <c r="W247" s="402"/>
      <c r="X247" s="402"/>
      <c r="Y247" s="402"/>
      <c r="Z247" s="402"/>
      <c r="AA247" s="402"/>
      <c r="AB247" s="402"/>
      <c r="AC247" s="402"/>
    </row>
    <row r="248" spans="1:29" s="701" customFormat="1" ht="15">
      <c r="A248" s="702"/>
      <c r="B248" s="402"/>
      <c r="C248" s="402"/>
      <c r="D248" s="402"/>
      <c r="E248" s="402"/>
      <c r="F248" s="402"/>
      <c r="G248" s="402"/>
      <c r="H248" s="402"/>
      <c r="I248" s="402"/>
      <c r="J248" s="402"/>
      <c r="K248" s="402"/>
      <c r="L248" s="402"/>
      <c r="M248" s="402"/>
      <c r="N248" s="402"/>
      <c r="O248" s="402"/>
      <c r="P248" s="402"/>
      <c r="Q248" s="402"/>
      <c r="R248" s="402"/>
      <c r="S248" s="402"/>
      <c r="T248" s="402"/>
      <c r="U248" s="402"/>
      <c r="V248" s="402"/>
      <c r="W248" s="402"/>
      <c r="X248" s="402"/>
      <c r="Y248" s="402"/>
      <c r="Z248" s="402"/>
      <c r="AA248" s="402"/>
      <c r="AB248" s="402"/>
      <c r="AC248" s="402"/>
    </row>
    <row r="249" spans="1:29" s="701" customFormat="1" ht="15">
      <c r="A249" s="702"/>
      <c r="B249" s="402"/>
      <c r="C249" s="402"/>
      <c r="D249" s="402"/>
      <c r="E249" s="402"/>
      <c r="F249" s="402"/>
      <c r="G249" s="402"/>
      <c r="H249" s="402"/>
      <c r="I249" s="402"/>
      <c r="J249" s="402"/>
      <c r="K249" s="402"/>
      <c r="L249" s="402"/>
      <c r="M249" s="402"/>
      <c r="N249" s="402"/>
      <c r="O249" s="402"/>
      <c r="P249" s="402"/>
      <c r="Q249" s="402"/>
      <c r="R249" s="402"/>
      <c r="S249" s="402"/>
      <c r="T249" s="402"/>
      <c r="U249" s="402"/>
      <c r="V249" s="402"/>
      <c r="W249" s="402"/>
      <c r="X249" s="402"/>
      <c r="Y249" s="402"/>
      <c r="Z249" s="402"/>
      <c r="AA249" s="402"/>
      <c r="AB249" s="402"/>
      <c r="AC249" s="402"/>
    </row>
    <row r="250" spans="1:29" s="701" customFormat="1" ht="15">
      <c r="A250" s="702"/>
      <c r="B250" s="402"/>
      <c r="C250" s="402"/>
      <c r="D250" s="402"/>
      <c r="E250" s="402"/>
      <c r="F250" s="402"/>
      <c r="G250" s="402"/>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row>
    <row r="251" spans="1:29" s="701" customFormat="1" ht="15">
      <c r="A251" s="702"/>
      <c r="B251" s="402"/>
      <c r="C251" s="402"/>
      <c r="D251" s="402"/>
      <c r="E251" s="402"/>
      <c r="F251" s="402"/>
      <c r="G251" s="402"/>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row>
    <row r="252" spans="1:29" s="701" customFormat="1" ht="15">
      <c r="A252" s="702"/>
      <c r="B252" s="402"/>
      <c r="C252" s="402"/>
      <c r="D252" s="402"/>
      <c r="E252" s="402"/>
      <c r="F252" s="402"/>
      <c r="G252" s="402"/>
      <c r="H252" s="402"/>
      <c r="I252" s="402"/>
      <c r="J252" s="402"/>
      <c r="K252" s="402"/>
      <c r="L252" s="402"/>
      <c r="M252" s="402"/>
      <c r="N252" s="402"/>
      <c r="O252" s="402"/>
      <c r="P252" s="402"/>
      <c r="Q252" s="402"/>
      <c r="R252" s="402"/>
      <c r="S252" s="402"/>
      <c r="T252" s="402"/>
      <c r="U252" s="402"/>
      <c r="V252" s="402"/>
      <c r="W252" s="402"/>
      <c r="X252" s="402"/>
      <c r="Y252" s="402"/>
      <c r="Z252" s="402"/>
      <c r="AA252" s="402"/>
      <c r="AB252" s="402"/>
      <c r="AC252" s="402"/>
    </row>
    <row r="253" spans="1:29" s="701" customFormat="1" ht="15">
      <c r="A253" s="702"/>
      <c r="B253" s="402"/>
      <c r="C253" s="402"/>
      <c r="D253" s="402"/>
      <c r="E253" s="402"/>
      <c r="F253" s="402"/>
      <c r="G253" s="402"/>
      <c r="H253" s="402"/>
      <c r="I253" s="402"/>
      <c r="J253" s="402"/>
      <c r="K253" s="402"/>
      <c r="L253" s="402"/>
      <c r="M253" s="402"/>
      <c r="N253" s="402"/>
      <c r="O253" s="402"/>
      <c r="P253" s="402"/>
      <c r="Q253" s="402"/>
      <c r="R253" s="402"/>
      <c r="S253" s="402"/>
      <c r="T253" s="402"/>
      <c r="U253" s="402"/>
      <c r="V253" s="402"/>
      <c r="W253" s="402"/>
      <c r="X253" s="402"/>
      <c r="Y253" s="402"/>
      <c r="Z253" s="402"/>
      <c r="AA253" s="402"/>
      <c r="AB253" s="402"/>
      <c r="AC253" s="402"/>
    </row>
    <row r="254" spans="1:29" s="701" customFormat="1" ht="15">
      <c r="A254" s="702"/>
      <c r="B254" s="402"/>
      <c r="C254" s="402"/>
      <c r="D254" s="402"/>
      <c r="E254" s="402"/>
      <c r="F254" s="402"/>
      <c r="G254" s="402"/>
      <c r="H254" s="402"/>
      <c r="I254" s="402"/>
      <c r="J254" s="402"/>
      <c r="K254" s="402"/>
      <c r="L254" s="402"/>
      <c r="M254" s="402"/>
      <c r="N254" s="402"/>
      <c r="O254" s="402"/>
      <c r="P254" s="402"/>
      <c r="Q254" s="402"/>
      <c r="R254" s="402"/>
      <c r="S254" s="402"/>
      <c r="T254" s="402"/>
      <c r="U254" s="402"/>
      <c r="V254" s="402"/>
      <c r="W254" s="402"/>
      <c r="X254" s="402"/>
      <c r="Y254" s="402"/>
      <c r="Z254" s="402"/>
      <c r="AA254" s="402"/>
      <c r="AB254" s="402"/>
      <c r="AC254" s="402"/>
    </row>
    <row r="255" spans="1:29" s="701" customFormat="1" ht="15">
      <c r="A255" s="702"/>
      <c r="B255" s="402"/>
      <c r="C255" s="402"/>
      <c r="D255" s="402"/>
      <c r="E255" s="402"/>
      <c r="F255" s="402"/>
      <c r="G255" s="402"/>
      <c r="H255" s="402"/>
      <c r="I255" s="402"/>
      <c r="J255" s="402"/>
      <c r="K255" s="402"/>
      <c r="L255" s="402"/>
      <c r="M255" s="402"/>
      <c r="N255" s="402"/>
      <c r="O255" s="402"/>
      <c r="P255" s="402"/>
      <c r="Q255" s="402"/>
      <c r="R255" s="402"/>
      <c r="S255" s="402"/>
      <c r="T255" s="402"/>
      <c r="U255" s="402"/>
      <c r="V255" s="402"/>
      <c r="W255" s="402"/>
      <c r="X255" s="402"/>
      <c r="Y255" s="402"/>
      <c r="Z255" s="402"/>
      <c r="AA255" s="402"/>
      <c r="AB255" s="402"/>
      <c r="AC255" s="402"/>
    </row>
    <row r="256" spans="1:29" s="701" customFormat="1" ht="15">
      <c r="A256" s="702"/>
      <c r="B256" s="402"/>
      <c r="C256" s="402"/>
      <c r="D256" s="402"/>
      <c r="E256" s="402"/>
      <c r="F256" s="402"/>
      <c r="G256" s="402"/>
      <c r="H256" s="402"/>
      <c r="I256" s="402"/>
      <c r="J256" s="402"/>
      <c r="K256" s="402"/>
      <c r="L256" s="402"/>
      <c r="M256" s="402"/>
      <c r="N256" s="402"/>
      <c r="O256" s="402"/>
      <c r="P256" s="402"/>
      <c r="Q256" s="402"/>
      <c r="R256" s="402"/>
      <c r="S256" s="402"/>
      <c r="T256" s="402"/>
      <c r="U256" s="402"/>
      <c r="V256" s="402"/>
      <c r="W256" s="402"/>
      <c r="X256" s="402"/>
      <c r="Y256" s="402"/>
      <c r="Z256" s="402"/>
      <c r="AA256" s="402"/>
      <c r="AB256" s="402"/>
      <c r="AC256" s="402"/>
    </row>
    <row r="257" spans="1:29" s="701" customFormat="1" ht="15">
      <c r="A257" s="702"/>
      <c r="B257" s="402"/>
      <c r="C257" s="402"/>
      <c r="D257" s="402"/>
      <c r="E257" s="402"/>
      <c r="F257" s="402"/>
      <c r="G257" s="402"/>
      <c r="H257" s="402"/>
      <c r="I257" s="402"/>
      <c r="J257" s="402"/>
      <c r="K257" s="402"/>
      <c r="L257" s="402"/>
      <c r="M257" s="402"/>
      <c r="N257" s="402"/>
      <c r="O257" s="402"/>
      <c r="P257" s="402"/>
      <c r="Q257" s="402"/>
      <c r="R257" s="402"/>
      <c r="S257" s="402"/>
      <c r="T257" s="402"/>
      <c r="U257" s="402"/>
      <c r="V257" s="402"/>
      <c r="W257" s="402"/>
      <c r="X257" s="402"/>
      <c r="Y257" s="402"/>
      <c r="Z257" s="402"/>
      <c r="AA257" s="402"/>
      <c r="AB257" s="402"/>
      <c r="AC257" s="402"/>
    </row>
    <row r="258" spans="1:29" s="701" customFormat="1" ht="15">
      <c r="A258" s="702"/>
      <c r="B258" s="402"/>
      <c r="C258" s="402"/>
      <c r="D258" s="402"/>
      <c r="E258" s="402"/>
      <c r="F258" s="402"/>
      <c r="G258" s="402"/>
      <c r="H258" s="402"/>
      <c r="I258" s="402"/>
      <c r="J258" s="402"/>
      <c r="K258" s="402"/>
      <c r="L258" s="402"/>
      <c r="M258" s="402"/>
      <c r="N258" s="402"/>
      <c r="O258" s="402"/>
      <c r="P258" s="402"/>
      <c r="Q258" s="402"/>
      <c r="R258" s="402"/>
      <c r="S258" s="402"/>
      <c r="T258" s="402"/>
      <c r="U258" s="402"/>
      <c r="V258" s="402"/>
      <c r="W258" s="402"/>
      <c r="X258" s="402"/>
      <c r="Y258" s="402"/>
      <c r="Z258" s="402"/>
      <c r="AA258" s="402"/>
      <c r="AB258" s="402"/>
      <c r="AC258" s="402"/>
    </row>
    <row r="259" spans="1:29" s="701" customFormat="1" ht="15">
      <c r="A259" s="702"/>
      <c r="B259" s="402"/>
      <c r="C259" s="402"/>
      <c r="D259" s="402"/>
      <c r="E259" s="402"/>
      <c r="F259" s="402"/>
      <c r="G259" s="402"/>
      <c r="H259" s="402"/>
      <c r="I259" s="402"/>
      <c r="J259" s="402"/>
      <c r="K259" s="402"/>
      <c r="L259" s="402"/>
      <c r="M259" s="402"/>
      <c r="N259" s="402"/>
      <c r="O259" s="402"/>
      <c r="P259" s="402"/>
      <c r="Q259" s="402"/>
      <c r="R259" s="402"/>
      <c r="S259" s="402"/>
      <c r="T259" s="402"/>
      <c r="U259" s="402"/>
      <c r="V259" s="402"/>
      <c r="W259" s="402"/>
      <c r="X259" s="402"/>
      <c r="Y259" s="402"/>
      <c r="Z259" s="402"/>
      <c r="AA259" s="402"/>
      <c r="AB259" s="402"/>
      <c r="AC259" s="402"/>
    </row>
    <row r="260" spans="1:29" s="701" customFormat="1" ht="15">
      <c r="A260" s="702"/>
      <c r="B260" s="402"/>
      <c r="C260" s="402"/>
      <c r="D260" s="402"/>
      <c r="E260" s="402"/>
      <c r="F260" s="402"/>
      <c r="G260" s="402"/>
      <c r="H260" s="402"/>
      <c r="I260" s="402"/>
      <c r="J260" s="402"/>
      <c r="K260" s="402"/>
      <c r="L260" s="402"/>
      <c r="M260" s="402"/>
      <c r="N260" s="402"/>
      <c r="O260" s="402"/>
      <c r="P260" s="402"/>
      <c r="Q260" s="402"/>
      <c r="R260" s="402"/>
      <c r="S260" s="402"/>
      <c r="T260" s="402"/>
      <c r="U260" s="402"/>
      <c r="V260" s="402"/>
      <c r="W260" s="402"/>
      <c r="X260" s="402"/>
      <c r="Y260" s="402"/>
      <c r="Z260" s="402"/>
      <c r="AA260" s="402"/>
      <c r="AB260" s="402"/>
      <c r="AC260" s="402"/>
    </row>
    <row r="261" spans="1:29" s="701" customFormat="1" ht="15">
      <c r="A261" s="702"/>
      <c r="B261" s="402"/>
      <c r="C261" s="402"/>
      <c r="D261" s="402"/>
      <c r="E261" s="402"/>
      <c r="F261" s="402"/>
      <c r="G261" s="402"/>
      <c r="H261" s="402"/>
      <c r="I261" s="402"/>
      <c r="J261" s="402"/>
      <c r="K261" s="402"/>
      <c r="L261" s="402"/>
      <c r="M261" s="402"/>
      <c r="N261" s="402"/>
      <c r="O261" s="402"/>
      <c r="P261" s="402"/>
      <c r="Q261" s="402"/>
      <c r="R261" s="402"/>
      <c r="S261" s="402"/>
      <c r="T261" s="402"/>
      <c r="U261" s="402"/>
      <c r="V261" s="402"/>
      <c r="W261" s="402"/>
      <c r="X261" s="402"/>
      <c r="Y261" s="402"/>
      <c r="Z261" s="402"/>
      <c r="AA261" s="402"/>
      <c r="AB261" s="402"/>
      <c r="AC261" s="402"/>
    </row>
    <row r="262" spans="1:29" s="701" customFormat="1" ht="15">
      <c r="A262" s="702"/>
      <c r="B262" s="402"/>
      <c r="C262" s="402"/>
      <c r="D262" s="402"/>
      <c r="E262" s="402"/>
      <c r="F262" s="402"/>
      <c r="G262" s="402"/>
      <c r="H262" s="402"/>
      <c r="I262" s="402"/>
      <c r="J262" s="402"/>
      <c r="K262" s="402"/>
      <c r="L262" s="402"/>
      <c r="M262" s="402"/>
      <c r="N262" s="402"/>
      <c r="O262" s="402"/>
      <c r="P262" s="402"/>
      <c r="Q262" s="402"/>
      <c r="R262" s="402"/>
      <c r="S262" s="402"/>
      <c r="T262" s="402"/>
      <c r="U262" s="402"/>
      <c r="V262" s="402"/>
      <c r="W262" s="402"/>
      <c r="X262" s="402"/>
      <c r="Y262" s="402"/>
      <c r="Z262" s="402"/>
      <c r="AA262" s="402"/>
      <c r="AB262" s="402"/>
      <c r="AC262" s="402"/>
    </row>
    <row r="263" spans="1:29" s="701" customFormat="1" ht="15">
      <c r="A263" s="702"/>
      <c r="B263" s="402"/>
      <c r="C263" s="402"/>
      <c r="D263" s="402"/>
      <c r="E263" s="402"/>
      <c r="F263" s="402"/>
      <c r="G263" s="402"/>
      <c r="H263" s="402"/>
      <c r="I263" s="402"/>
      <c r="J263" s="402"/>
      <c r="K263" s="402"/>
      <c r="L263" s="402"/>
      <c r="M263" s="402"/>
      <c r="N263" s="402"/>
      <c r="O263" s="402"/>
      <c r="P263" s="402"/>
      <c r="Q263" s="402"/>
      <c r="R263" s="402"/>
      <c r="S263" s="402"/>
      <c r="T263" s="402"/>
      <c r="U263" s="402"/>
      <c r="V263" s="402"/>
      <c r="W263" s="402"/>
      <c r="X263" s="402"/>
      <c r="Y263" s="402"/>
      <c r="Z263" s="402"/>
      <c r="AA263" s="402"/>
      <c r="AB263" s="402"/>
      <c r="AC263" s="402"/>
    </row>
    <row r="264" spans="1:29" s="701" customFormat="1" ht="15">
      <c r="A264" s="702"/>
      <c r="B264" s="402"/>
      <c r="C264" s="402"/>
      <c r="D264" s="402"/>
      <c r="E264" s="402"/>
      <c r="F264" s="402"/>
      <c r="G264" s="402"/>
      <c r="H264" s="402"/>
      <c r="I264" s="402"/>
      <c r="J264" s="402"/>
      <c r="K264" s="402"/>
      <c r="L264" s="402"/>
      <c r="M264" s="402"/>
      <c r="N264" s="402"/>
      <c r="O264" s="402"/>
      <c r="P264" s="402"/>
      <c r="Q264" s="402"/>
      <c r="R264" s="402"/>
      <c r="S264" s="402"/>
      <c r="T264" s="402"/>
      <c r="U264" s="402"/>
      <c r="V264" s="402"/>
      <c r="W264" s="402"/>
      <c r="X264" s="402"/>
      <c r="Y264" s="402"/>
      <c r="Z264" s="402"/>
      <c r="AA264" s="402"/>
      <c r="AB264" s="402"/>
      <c r="AC264" s="402"/>
    </row>
    <row r="265" spans="1:29" s="701" customFormat="1" ht="15">
      <c r="A265" s="702"/>
      <c r="B265" s="402"/>
      <c r="C265" s="402"/>
      <c r="D265" s="402"/>
      <c r="E265" s="402"/>
      <c r="F265" s="402"/>
      <c r="G265" s="402"/>
      <c r="H265" s="402"/>
      <c r="I265" s="402"/>
      <c r="J265" s="402"/>
      <c r="K265" s="402"/>
      <c r="L265" s="402"/>
      <c r="M265" s="402"/>
      <c r="N265" s="402"/>
      <c r="O265" s="402"/>
      <c r="P265" s="402"/>
      <c r="Q265" s="402"/>
      <c r="R265" s="402"/>
      <c r="S265" s="402"/>
      <c r="T265" s="402"/>
      <c r="U265" s="402"/>
      <c r="V265" s="402"/>
      <c r="W265" s="402"/>
      <c r="X265" s="402"/>
      <c r="Y265" s="402"/>
      <c r="Z265" s="402"/>
      <c r="AA265" s="402"/>
      <c r="AB265" s="402"/>
      <c r="AC265" s="402"/>
    </row>
    <row r="266" spans="1:29" s="701" customFormat="1" ht="15">
      <c r="A266" s="702"/>
      <c r="B266" s="402"/>
      <c r="C266" s="402"/>
      <c r="D266" s="402"/>
      <c r="E266" s="402"/>
      <c r="F266" s="402"/>
      <c r="G266" s="402"/>
      <c r="H266" s="402"/>
      <c r="I266" s="402"/>
      <c r="J266" s="402"/>
      <c r="K266" s="402"/>
      <c r="L266" s="402"/>
      <c r="M266" s="402"/>
      <c r="N266" s="402"/>
      <c r="O266" s="402"/>
      <c r="P266" s="402"/>
      <c r="Q266" s="402"/>
      <c r="R266" s="402"/>
      <c r="S266" s="402"/>
      <c r="T266" s="402"/>
      <c r="U266" s="402"/>
      <c r="V266" s="402"/>
      <c r="W266" s="402"/>
      <c r="X266" s="402"/>
      <c r="Y266" s="402"/>
      <c r="Z266" s="402"/>
      <c r="AA266" s="402"/>
      <c r="AB266" s="402"/>
      <c r="AC266" s="402"/>
    </row>
    <row r="267" spans="1:29" s="701" customFormat="1" ht="15">
      <c r="A267" s="702"/>
      <c r="B267" s="402"/>
      <c r="C267" s="402"/>
      <c r="D267" s="402"/>
      <c r="E267" s="402"/>
      <c r="F267" s="402"/>
      <c r="G267" s="402"/>
      <c r="H267" s="402"/>
      <c r="I267" s="402"/>
      <c r="J267" s="402"/>
      <c r="K267" s="402"/>
      <c r="L267" s="402"/>
      <c r="M267" s="402"/>
      <c r="N267" s="402"/>
      <c r="O267" s="402"/>
      <c r="P267" s="402"/>
      <c r="Q267" s="402"/>
      <c r="R267" s="402"/>
      <c r="S267" s="402"/>
      <c r="T267" s="402"/>
      <c r="U267" s="402"/>
      <c r="V267" s="402"/>
      <c r="W267" s="402"/>
      <c r="X267" s="402"/>
      <c r="Y267" s="402"/>
      <c r="Z267" s="402"/>
      <c r="AA267" s="402"/>
      <c r="AB267" s="402"/>
      <c r="AC267" s="402"/>
    </row>
    <row r="268" spans="1:29" s="701" customFormat="1" ht="15">
      <c r="A268" s="702"/>
      <c r="B268" s="402"/>
      <c r="C268" s="402"/>
      <c r="D268" s="402"/>
      <c r="E268" s="402"/>
      <c r="F268" s="402"/>
      <c r="G268" s="402"/>
      <c r="H268" s="402"/>
      <c r="I268" s="402"/>
      <c r="J268" s="402"/>
      <c r="K268" s="402"/>
      <c r="L268" s="402"/>
      <c r="M268" s="402"/>
      <c r="N268" s="402"/>
      <c r="O268" s="402"/>
      <c r="P268" s="402"/>
      <c r="Q268" s="402"/>
      <c r="R268" s="402"/>
      <c r="S268" s="402"/>
      <c r="T268" s="402"/>
      <c r="U268" s="402"/>
      <c r="V268" s="402"/>
      <c r="W268" s="402"/>
      <c r="X268" s="402"/>
      <c r="Y268" s="402"/>
      <c r="Z268" s="402"/>
      <c r="AA268" s="402"/>
      <c r="AB268" s="402"/>
      <c r="AC268" s="402"/>
    </row>
    <row r="269" spans="1:29" s="701" customFormat="1" ht="15">
      <c r="A269" s="702"/>
      <c r="B269" s="402"/>
      <c r="C269" s="402"/>
      <c r="D269" s="402"/>
      <c r="E269" s="402"/>
      <c r="F269" s="402"/>
      <c r="G269" s="402"/>
      <c r="H269" s="402"/>
      <c r="I269" s="402"/>
      <c r="J269" s="402"/>
      <c r="K269" s="402"/>
      <c r="L269" s="402"/>
      <c r="M269" s="402"/>
      <c r="N269" s="402"/>
      <c r="O269" s="402"/>
      <c r="P269" s="402"/>
      <c r="Q269" s="402"/>
      <c r="R269" s="402"/>
      <c r="S269" s="402"/>
      <c r="T269" s="402"/>
      <c r="U269" s="402"/>
      <c r="V269" s="402"/>
      <c r="W269" s="402"/>
      <c r="X269" s="402"/>
      <c r="Y269" s="402"/>
      <c r="Z269" s="402"/>
      <c r="AA269" s="402"/>
      <c r="AB269" s="402"/>
      <c r="AC269" s="402"/>
    </row>
    <row r="270" spans="1:29" s="701" customFormat="1" ht="15">
      <c r="A270" s="702"/>
      <c r="B270" s="402"/>
      <c r="C270" s="402"/>
      <c r="D270" s="402"/>
      <c r="E270" s="402"/>
      <c r="F270" s="402"/>
      <c r="G270" s="402"/>
      <c r="H270" s="402"/>
      <c r="I270" s="402"/>
      <c r="J270" s="402"/>
      <c r="K270" s="402"/>
      <c r="L270" s="402"/>
      <c r="M270" s="402"/>
      <c r="N270" s="402"/>
      <c r="O270" s="402"/>
      <c r="P270" s="402"/>
      <c r="Q270" s="402"/>
      <c r="R270" s="402"/>
      <c r="S270" s="402"/>
      <c r="T270" s="402"/>
      <c r="U270" s="402"/>
      <c r="V270" s="402"/>
      <c r="W270" s="402"/>
      <c r="X270" s="402"/>
      <c r="Y270" s="402"/>
      <c r="Z270" s="402"/>
      <c r="AA270" s="402"/>
      <c r="AB270" s="402"/>
      <c r="AC270" s="402"/>
    </row>
    <row r="271" spans="1:29" s="701" customFormat="1" ht="15">
      <c r="A271" s="702"/>
      <c r="B271" s="402"/>
      <c r="C271" s="402"/>
      <c r="D271" s="402"/>
      <c r="E271" s="402"/>
      <c r="F271" s="402"/>
      <c r="G271" s="402"/>
      <c r="H271" s="402"/>
      <c r="I271" s="402"/>
      <c r="J271" s="402"/>
      <c r="K271" s="402"/>
      <c r="L271" s="402"/>
      <c r="M271" s="402"/>
      <c r="N271" s="402"/>
      <c r="O271" s="402"/>
      <c r="P271" s="402"/>
      <c r="Q271" s="402"/>
      <c r="R271" s="402"/>
      <c r="S271" s="402"/>
      <c r="T271" s="402"/>
      <c r="U271" s="402"/>
      <c r="V271" s="402"/>
      <c r="W271" s="402"/>
      <c r="X271" s="402"/>
      <c r="Y271" s="402"/>
      <c r="Z271" s="402"/>
      <c r="AA271" s="402"/>
      <c r="AB271" s="402"/>
      <c r="AC271" s="402"/>
    </row>
    <row r="272" spans="1:29" s="701" customFormat="1" ht="15">
      <c r="A272" s="702"/>
      <c r="B272" s="402"/>
      <c r="C272" s="402"/>
      <c r="D272" s="402"/>
      <c r="E272" s="402"/>
      <c r="F272" s="402"/>
      <c r="G272" s="402"/>
      <c r="H272" s="402"/>
      <c r="I272" s="402"/>
      <c r="J272" s="402"/>
      <c r="K272" s="402"/>
      <c r="L272" s="402"/>
      <c r="M272" s="402"/>
      <c r="N272" s="402"/>
      <c r="O272" s="402"/>
      <c r="P272" s="402"/>
      <c r="Q272" s="402"/>
      <c r="R272" s="402"/>
      <c r="S272" s="402"/>
      <c r="T272" s="402"/>
      <c r="U272" s="402"/>
      <c r="V272" s="402"/>
      <c r="W272" s="402"/>
      <c r="X272" s="402"/>
      <c r="Y272" s="402"/>
      <c r="Z272" s="402"/>
      <c r="AA272" s="402"/>
      <c r="AB272" s="402"/>
      <c r="AC272" s="402"/>
    </row>
    <row r="273" spans="1:29" s="701" customFormat="1" ht="15">
      <c r="A273" s="702"/>
      <c r="B273" s="402"/>
      <c r="C273" s="402"/>
      <c r="D273" s="402"/>
      <c r="E273" s="402"/>
      <c r="F273" s="402"/>
      <c r="G273" s="402"/>
      <c r="H273" s="402"/>
      <c r="I273" s="402"/>
      <c r="J273" s="402"/>
      <c r="K273" s="402"/>
      <c r="L273" s="402"/>
      <c r="M273" s="402"/>
      <c r="N273" s="402"/>
      <c r="O273" s="402"/>
      <c r="P273" s="402"/>
      <c r="Q273" s="402"/>
      <c r="R273" s="402"/>
      <c r="S273" s="402"/>
      <c r="T273" s="402"/>
      <c r="U273" s="402"/>
      <c r="V273" s="402"/>
      <c r="W273" s="402"/>
      <c r="X273" s="402"/>
      <c r="Y273" s="402"/>
      <c r="Z273" s="402"/>
      <c r="AA273" s="402"/>
      <c r="AB273" s="402"/>
      <c r="AC273" s="402"/>
    </row>
    <row r="274" spans="1:29" s="701" customFormat="1" ht="15">
      <c r="A274" s="702"/>
      <c r="B274" s="402"/>
      <c r="C274" s="402"/>
      <c r="D274" s="402"/>
      <c r="E274" s="402"/>
      <c r="F274" s="402"/>
      <c r="G274" s="402"/>
      <c r="H274" s="402"/>
      <c r="I274" s="402"/>
      <c r="J274" s="402"/>
      <c r="K274" s="402"/>
      <c r="L274" s="402"/>
      <c r="M274" s="402"/>
      <c r="N274" s="402"/>
      <c r="O274" s="402"/>
      <c r="P274" s="402"/>
      <c r="Q274" s="402"/>
      <c r="R274" s="402"/>
      <c r="S274" s="402"/>
      <c r="T274" s="402"/>
      <c r="U274" s="402"/>
      <c r="V274" s="402"/>
      <c r="W274" s="402"/>
      <c r="X274" s="402"/>
      <c r="Y274" s="402"/>
      <c r="Z274" s="402"/>
      <c r="AA274" s="402"/>
      <c r="AB274" s="402"/>
      <c r="AC274" s="402"/>
    </row>
    <row r="275" spans="1:29" s="701" customFormat="1" ht="15">
      <c r="A275" s="702"/>
      <c r="B275" s="402"/>
      <c r="C275" s="402"/>
      <c r="D275" s="402"/>
      <c r="E275" s="402"/>
      <c r="F275" s="402"/>
      <c r="G275" s="402"/>
      <c r="H275" s="402"/>
      <c r="I275" s="402"/>
      <c r="J275" s="402"/>
      <c r="K275" s="402"/>
      <c r="L275" s="402"/>
      <c r="M275" s="402"/>
      <c r="N275" s="402"/>
      <c r="O275" s="402"/>
      <c r="P275" s="402"/>
      <c r="Q275" s="402"/>
      <c r="R275" s="402"/>
      <c r="S275" s="402"/>
      <c r="T275" s="402"/>
      <c r="U275" s="402"/>
      <c r="V275" s="402"/>
      <c r="W275" s="402"/>
      <c r="X275" s="402"/>
      <c r="Y275" s="402"/>
      <c r="Z275" s="402"/>
      <c r="AA275" s="402"/>
      <c r="AB275" s="402"/>
      <c r="AC275" s="402"/>
    </row>
    <row r="276" spans="1:29" s="701" customFormat="1" ht="15">
      <c r="A276" s="702"/>
      <c r="B276" s="402"/>
      <c r="C276" s="402"/>
      <c r="D276" s="402"/>
      <c r="E276" s="402"/>
      <c r="F276" s="402"/>
      <c r="G276" s="402"/>
      <c r="H276" s="402"/>
      <c r="I276" s="402"/>
      <c r="J276" s="402"/>
      <c r="K276" s="402"/>
      <c r="L276" s="402"/>
      <c r="M276" s="402"/>
      <c r="N276" s="402"/>
      <c r="O276" s="402"/>
      <c r="P276" s="402"/>
      <c r="Q276" s="402"/>
      <c r="R276" s="402"/>
      <c r="S276" s="402"/>
      <c r="T276" s="402"/>
      <c r="U276" s="402"/>
      <c r="V276" s="402"/>
      <c r="W276" s="402"/>
      <c r="X276" s="402"/>
      <c r="Y276" s="402"/>
      <c r="Z276" s="402"/>
      <c r="AA276" s="402"/>
      <c r="AB276" s="402"/>
      <c r="AC276" s="402"/>
    </row>
    <row r="277" spans="1:29" s="701" customFormat="1" ht="15">
      <c r="A277" s="702"/>
      <c r="B277" s="402"/>
      <c r="C277" s="402"/>
      <c r="D277" s="402"/>
      <c r="E277" s="402"/>
      <c r="F277" s="402"/>
      <c r="G277" s="402"/>
      <c r="H277" s="402"/>
      <c r="I277" s="402"/>
      <c r="J277" s="402"/>
      <c r="K277" s="402"/>
      <c r="L277" s="402"/>
      <c r="M277" s="402"/>
      <c r="N277" s="402"/>
      <c r="O277" s="402"/>
      <c r="P277" s="402"/>
      <c r="Q277" s="402"/>
      <c r="R277" s="402"/>
      <c r="S277" s="402"/>
      <c r="T277" s="402"/>
      <c r="U277" s="402"/>
      <c r="V277" s="402"/>
      <c r="W277" s="402"/>
      <c r="X277" s="402"/>
      <c r="Y277" s="402"/>
      <c r="Z277" s="402"/>
      <c r="AA277" s="402"/>
      <c r="AB277" s="402"/>
      <c r="AC277" s="402"/>
    </row>
    <row r="278" spans="1:29" s="701" customFormat="1" ht="15">
      <c r="A278" s="702"/>
      <c r="B278" s="402"/>
      <c r="C278" s="402"/>
      <c r="D278" s="402"/>
      <c r="E278" s="402"/>
      <c r="F278" s="402"/>
      <c r="G278" s="402"/>
      <c r="H278" s="402"/>
      <c r="I278" s="402"/>
      <c r="J278" s="402"/>
      <c r="K278" s="402"/>
      <c r="L278" s="402"/>
      <c r="M278" s="402"/>
      <c r="N278" s="402"/>
      <c r="O278" s="402"/>
      <c r="P278" s="402"/>
      <c r="Q278" s="402"/>
      <c r="R278" s="402"/>
      <c r="S278" s="402"/>
      <c r="T278" s="402"/>
      <c r="U278" s="402"/>
      <c r="V278" s="402"/>
      <c r="W278" s="402"/>
      <c r="X278" s="402"/>
      <c r="Y278" s="402"/>
      <c r="Z278" s="402"/>
      <c r="AA278" s="402"/>
      <c r="AB278" s="402"/>
      <c r="AC278" s="402"/>
    </row>
    <row r="279" spans="1:29" s="701" customFormat="1" ht="15">
      <c r="A279" s="702"/>
      <c r="B279" s="402"/>
      <c r="C279" s="402"/>
      <c r="D279" s="402"/>
      <c r="E279" s="402"/>
      <c r="F279" s="402"/>
      <c r="G279" s="402"/>
      <c r="H279" s="402"/>
      <c r="I279" s="402"/>
      <c r="J279" s="402"/>
      <c r="K279" s="402"/>
      <c r="L279" s="402"/>
      <c r="M279" s="402"/>
      <c r="N279" s="402"/>
      <c r="O279" s="402"/>
      <c r="P279" s="402"/>
      <c r="Q279" s="402"/>
      <c r="R279" s="402"/>
      <c r="S279" s="402"/>
      <c r="T279" s="402"/>
      <c r="U279" s="402"/>
      <c r="V279" s="402"/>
      <c r="W279" s="402"/>
      <c r="X279" s="402"/>
      <c r="Y279" s="402"/>
      <c r="Z279" s="402"/>
      <c r="AA279" s="402"/>
      <c r="AB279" s="402"/>
      <c r="AC279" s="402"/>
    </row>
    <row r="280" spans="1:29" s="701" customFormat="1" ht="15">
      <c r="A280" s="702"/>
      <c r="B280" s="402"/>
      <c r="C280" s="402"/>
      <c r="D280" s="402"/>
      <c r="E280" s="402"/>
      <c r="F280" s="402"/>
      <c r="G280" s="402"/>
      <c r="H280" s="402"/>
      <c r="I280" s="402"/>
      <c r="J280" s="402"/>
      <c r="K280" s="402"/>
      <c r="L280" s="402"/>
      <c r="M280" s="402"/>
      <c r="N280" s="402"/>
      <c r="O280" s="402"/>
      <c r="P280" s="402"/>
      <c r="Q280" s="402"/>
      <c r="R280" s="402"/>
      <c r="S280" s="402"/>
      <c r="T280" s="402"/>
      <c r="U280" s="402"/>
      <c r="V280" s="402"/>
      <c r="W280" s="402"/>
      <c r="X280" s="402"/>
      <c r="Y280" s="402"/>
      <c r="Z280" s="402"/>
      <c r="AA280" s="402"/>
      <c r="AB280" s="402"/>
      <c r="AC280" s="402"/>
    </row>
    <row r="281" spans="1:29" s="701" customFormat="1" ht="15">
      <c r="A281" s="702"/>
      <c r="B281" s="402"/>
      <c r="C281" s="402"/>
      <c r="D281" s="402"/>
      <c r="E281" s="402"/>
      <c r="F281" s="402"/>
      <c r="G281" s="402"/>
      <c r="H281" s="402"/>
      <c r="I281" s="402"/>
      <c r="J281" s="402"/>
      <c r="K281" s="402"/>
      <c r="L281" s="402"/>
      <c r="M281" s="402"/>
      <c r="N281" s="402"/>
      <c r="O281" s="402"/>
      <c r="P281" s="402"/>
      <c r="Q281" s="402"/>
      <c r="R281" s="402"/>
      <c r="S281" s="402"/>
      <c r="T281" s="402"/>
      <c r="U281" s="402"/>
      <c r="V281" s="402"/>
      <c r="W281" s="402"/>
      <c r="X281" s="402"/>
      <c r="Y281" s="402"/>
      <c r="Z281" s="402"/>
      <c r="AA281" s="402"/>
      <c r="AB281" s="402"/>
      <c r="AC281" s="402"/>
    </row>
    <row r="282" spans="1:29" s="701" customFormat="1" ht="15">
      <c r="A282" s="702"/>
      <c r="B282" s="402"/>
      <c r="C282" s="402"/>
      <c r="D282" s="402"/>
      <c r="E282" s="402"/>
      <c r="F282" s="402"/>
      <c r="G282" s="402"/>
      <c r="H282" s="402"/>
      <c r="I282" s="402"/>
      <c r="J282" s="402"/>
      <c r="K282" s="402"/>
      <c r="L282" s="402"/>
      <c r="M282" s="402"/>
      <c r="N282" s="402"/>
      <c r="O282" s="402"/>
      <c r="P282" s="402"/>
      <c r="Q282" s="402"/>
      <c r="R282" s="402"/>
      <c r="S282" s="402"/>
      <c r="T282" s="402"/>
      <c r="U282" s="402"/>
      <c r="V282" s="402"/>
      <c r="W282" s="402"/>
      <c r="X282" s="402"/>
      <c r="Y282" s="402"/>
      <c r="Z282" s="402"/>
      <c r="AA282" s="402"/>
      <c r="AB282" s="402"/>
      <c r="AC282" s="402"/>
    </row>
    <row r="283" spans="1:29" s="701" customFormat="1" ht="15">
      <c r="A283" s="702"/>
      <c r="B283" s="402"/>
      <c r="C283" s="402"/>
      <c r="D283" s="402"/>
      <c r="E283" s="402"/>
      <c r="F283" s="402"/>
      <c r="G283" s="402"/>
      <c r="H283" s="402"/>
      <c r="I283" s="402"/>
      <c r="J283" s="402"/>
      <c r="K283" s="402"/>
      <c r="L283" s="402"/>
      <c r="M283" s="402"/>
      <c r="N283" s="402"/>
      <c r="O283" s="402"/>
      <c r="P283" s="402"/>
      <c r="Q283" s="402"/>
      <c r="R283" s="402"/>
      <c r="S283" s="402"/>
      <c r="T283" s="402"/>
      <c r="U283" s="402"/>
      <c r="V283" s="402"/>
      <c r="W283" s="402"/>
      <c r="X283" s="402"/>
      <c r="Y283" s="402"/>
      <c r="Z283" s="402"/>
      <c r="AA283" s="402"/>
      <c r="AB283" s="402"/>
      <c r="AC283" s="402"/>
    </row>
    <row r="284" spans="1:29" s="701" customFormat="1" ht="15">
      <c r="A284" s="702"/>
      <c r="B284" s="402"/>
      <c r="C284" s="402"/>
      <c r="D284" s="402"/>
      <c r="E284" s="402"/>
      <c r="F284" s="402"/>
      <c r="G284" s="402"/>
      <c r="H284" s="402"/>
      <c r="I284" s="402"/>
      <c r="J284" s="402"/>
      <c r="K284" s="402"/>
      <c r="L284" s="402"/>
      <c r="M284" s="402"/>
      <c r="N284" s="402"/>
      <c r="O284" s="402"/>
      <c r="P284" s="402"/>
      <c r="Q284" s="402"/>
      <c r="R284" s="402"/>
      <c r="S284" s="402"/>
      <c r="T284" s="402"/>
      <c r="U284" s="402"/>
      <c r="V284" s="402"/>
      <c r="W284" s="402"/>
      <c r="X284" s="402"/>
      <c r="Y284" s="402"/>
      <c r="Z284" s="402"/>
      <c r="AA284" s="402"/>
      <c r="AB284" s="402"/>
      <c r="AC284" s="402"/>
    </row>
    <row r="285" spans="1:29" s="701" customFormat="1" ht="15">
      <c r="A285" s="702"/>
      <c r="B285" s="402"/>
      <c r="C285" s="402"/>
      <c r="D285" s="402"/>
      <c r="E285" s="402"/>
      <c r="F285" s="402"/>
      <c r="G285" s="402"/>
      <c r="H285" s="402"/>
      <c r="I285" s="402"/>
      <c r="J285" s="402"/>
      <c r="K285" s="402"/>
      <c r="L285" s="402"/>
      <c r="M285" s="402"/>
      <c r="N285" s="402"/>
      <c r="O285" s="402"/>
      <c r="P285" s="402"/>
      <c r="Q285" s="402"/>
      <c r="R285" s="402"/>
      <c r="S285" s="402"/>
      <c r="T285" s="402"/>
      <c r="U285" s="402"/>
      <c r="V285" s="402"/>
      <c r="W285" s="402"/>
      <c r="X285" s="402"/>
      <c r="Y285" s="402"/>
      <c r="Z285" s="402"/>
      <c r="AA285" s="402"/>
      <c r="AB285" s="402"/>
      <c r="AC285" s="402"/>
    </row>
    <row r="286" spans="1:29" s="701" customFormat="1" ht="15">
      <c r="A286" s="702"/>
      <c r="B286" s="402"/>
      <c r="C286" s="402"/>
      <c r="D286" s="402"/>
      <c r="E286" s="402"/>
      <c r="F286" s="402"/>
      <c r="G286" s="402"/>
      <c r="H286" s="402"/>
      <c r="I286" s="402"/>
      <c r="J286" s="402"/>
      <c r="K286" s="402"/>
      <c r="L286" s="402"/>
      <c r="M286" s="402"/>
      <c r="N286" s="402"/>
      <c r="O286" s="402"/>
      <c r="P286" s="402"/>
      <c r="Q286" s="402"/>
      <c r="R286" s="402"/>
      <c r="S286" s="402"/>
      <c r="T286" s="402"/>
      <c r="U286" s="402"/>
      <c r="V286" s="402"/>
      <c r="W286" s="402"/>
      <c r="X286" s="402"/>
      <c r="Y286" s="402"/>
      <c r="Z286" s="402"/>
      <c r="AA286" s="402"/>
      <c r="AB286" s="402"/>
      <c r="AC286" s="402"/>
    </row>
    <row r="287" spans="1:29" s="701" customFormat="1" ht="15">
      <c r="A287" s="702"/>
      <c r="B287" s="402"/>
      <c r="C287" s="402"/>
      <c r="D287" s="402"/>
      <c r="E287" s="402"/>
      <c r="F287" s="402"/>
      <c r="G287" s="402"/>
      <c r="H287" s="402"/>
      <c r="I287" s="402"/>
      <c r="J287" s="402"/>
      <c r="K287" s="402"/>
      <c r="L287" s="402"/>
      <c r="M287" s="402"/>
      <c r="N287" s="402"/>
      <c r="O287" s="402"/>
      <c r="P287" s="402"/>
      <c r="Q287" s="402"/>
      <c r="R287" s="402"/>
      <c r="S287" s="402"/>
      <c r="T287" s="402"/>
      <c r="U287" s="402"/>
      <c r="V287" s="402"/>
      <c r="W287" s="402"/>
      <c r="X287" s="402"/>
      <c r="Y287" s="402"/>
      <c r="Z287" s="402"/>
      <c r="AA287" s="402"/>
      <c r="AB287" s="402"/>
      <c r="AC287" s="402"/>
    </row>
    <row r="288" spans="1:29" s="701" customFormat="1" ht="15">
      <c r="A288" s="702"/>
      <c r="B288" s="402"/>
      <c r="C288" s="402"/>
      <c r="D288" s="402"/>
      <c r="E288" s="402"/>
      <c r="F288" s="402"/>
      <c r="G288" s="402"/>
      <c r="H288" s="402"/>
      <c r="I288" s="402"/>
      <c r="J288" s="402"/>
      <c r="K288" s="402"/>
      <c r="L288" s="402"/>
      <c r="M288" s="402"/>
      <c r="N288" s="402"/>
      <c r="O288" s="402"/>
      <c r="P288" s="402"/>
      <c r="Q288" s="402"/>
      <c r="R288" s="402"/>
      <c r="S288" s="402"/>
      <c r="T288" s="402"/>
      <c r="U288" s="402"/>
      <c r="V288" s="402"/>
      <c r="W288" s="402"/>
      <c r="X288" s="402"/>
      <c r="Y288" s="402"/>
      <c r="Z288" s="402"/>
      <c r="AA288" s="402"/>
      <c r="AB288" s="402"/>
      <c r="AC288" s="402"/>
    </row>
    <row r="289" spans="1:29" s="701" customFormat="1" ht="15">
      <c r="A289" s="702"/>
      <c r="B289" s="402"/>
      <c r="C289" s="402"/>
      <c r="D289" s="402"/>
      <c r="E289" s="402"/>
      <c r="F289" s="402"/>
      <c r="G289" s="402"/>
      <c r="H289" s="402"/>
      <c r="I289" s="402"/>
      <c r="J289" s="402"/>
      <c r="K289" s="402"/>
      <c r="L289" s="402"/>
      <c r="M289" s="402"/>
      <c r="N289" s="402"/>
      <c r="O289" s="402"/>
      <c r="P289" s="402"/>
      <c r="Q289" s="402"/>
      <c r="R289" s="402"/>
      <c r="S289" s="402"/>
      <c r="T289" s="402"/>
      <c r="U289" s="402"/>
      <c r="V289" s="402"/>
      <c r="W289" s="402"/>
      <c r="X289" s="402"/>
      <c r="Y289" s="402"/>
      <c r="Z289" s="402"/>
      <c r="AA289" s="402"/>
      <c r="AB289" s="402"/>
      <c r="AC289" s="402"/>
    </row>
    <row r="290" spans="1:29" s="701" customFormat="1" ht="15">
      <c r="A290" s="702"/>
      <c r="B290" s="402"/>
      <c r="C290" s="402"/>
      <c r="D290" s="402"/>
      <c r="E290" s="402"/>
      <c r="F290" s="402"/>
      <c r="G290" s="402"/>
      <c r="H290" s="402"/>
      <c r="I290" s="402"/>
      <c r="J290" s="402"/>
      <c r="K290" s="402"/>
      <c r="L290" s="402"/>
      <c r="M290" s="402"/>
      <c r="N290" s="402"/>
      <c r="O290" s="402"/>
      <c r="P290" s="402"/>
      <c r="Q290" s="402"/>
      <c r="R290" s="402"/>
      <c r="S290" s="402"/>
      <c r="T290" s="402"/>
      <c r="U290" s="402"/>
      <c r="V290" s="402"/>
      <c r="W290" s="402"/>
      <c r="X290" s="402"/>
      <c r="Y290" s="402"/>
      <c r="Z290" s="402"/>
      <c r="AA290" s="402"/>
      <c r="AB290" s="402"/>
      <c r="AC290" s="402"/>
    </row>
    <row r="291" spans="1:29" s="701" customFormat="1" ht="15">
      <c r="A291" s="702"/>
      <c r="B291" s="402"/>
      <c r="C291" s="402"/>
      <c r="D291" s="402"/>
      <c r="E291" s="402"/>
      <c r="F291" s="402"/>
      <c r="G291" s="402"/>
      <c r="H291" s="402"/>
      <c r="I291" s="402"/>
      <c r="J291" s="402"/>
      <c r="K291" s="402"/>
      <c r="L291" s="402"/>
      <c r="M291" s="402"/>
      <c r="N291" s="402"/>
      <c r="O291" s="402"/>
      <c r="P291" s="402"/>
      <c r="Q291" s="402"/>
      <c r="R291" s="402"/>
      <c r="S291" s="402"/>
      <c r="T291" s="402"/>
      <c r="U291" s="402"/>
      <c r="V291" s="402"/>
      <c r="W291" s="402"/>
      <c r="X291" s="402"/>
      <c r="Y291" s="402"/>
      <c r="Z291" s="402"/>
      <c r="AA291" s="402"/>
      <c r="AB291" s="402"/>
      <c r="AC291" s="402"/>
    </row>
    <row r="292" spans="1:29" s="701" customFormat="1" ht="15">
      <c r="A292" s="702"/>
      <c r="B292" s="402"/>
      <c r="C292" s="402"/>
      <c r="D292" s="402"/>
      <c r="E292" s="402"/>
      <c r="F292" s="402"/>
      <c r="G292" s="402"/>
      <c r="H292" s="402"/>
      <c r="I292" s="402"/>
      <c r="J292" s="402"/>
      <c r="K292" s="402"/>
      <c r="L292" s="402"/>
      <c r="M292" s="402"/>
      <c r="N292" s="402"/>
      <c r="O292" s="402"/>
      <c r="P292" s="402"/>
      <c r="Q292" s="402"/>
      <c r="R292" s="402"/>
      <c r="S292" s="402"/>
      <c r="T292" s="402"/>
      <c r="U292" s="402"/>
      <c r="V292" s="402"/>
      <c r="W292" s="402"/>
      <c r="X292" s="402"/>
      <c r="Y292" s="402"/>
      <c r="Z292" s="402"/>
      <c r="AA292" s="402"/>
      <c r="AB292" s="402"/>
      <c r="AC292" s="402"/>
    </row>
    <row r="293" spans="1:29" s="701" customFormat="1" ht="15">
      <c r="A293" s="702"/>
      <c r="B293" s="402"/>
      <c r="C293" s="402"/>
      <c r="D293" s="402"/>
      <c r="E293" s="402"/>
      <c r="F293" s="402"/>
      <c r="G293" s="402"/>
      <c r="H293" s="402"/>
      <c r="I293" s="402"/>
      <c r="J293" s="402"/>
      <c r="K293" s="402"/>
      <c r="L293" s="402"/>
      <c r="M293" s="402"/>
      <c r="N293" s="402"/>
      <c r="O293" s="402"/>
      <c r="P293" s="402"/>
      <c r="Q293" s="402"/>
      <c r="R293" s="402"/>
      <c r="S293" s="402"/>
      <c r="T293" s="402"/>
      <c r="U293" s="402"/>
      <c r="V293" s="402"/>
      <c r="W293" s="402"/>
      <c r="X293" s="402"/>
      <c r="Y293" s="402"/>
      <c r="Z293" s="402"/>
      <c r="AA293" s="402"/>
      <c r="AB293" s="402"/>
      <c r="AC293" s="402"/>
    </row>
    <row r="294" spans="1:29" s="701" customFormat="1" ht="15">
      <c r="A294" s="702"/>
      <c r="B294" s="402"/>
      <c r="C294" s="402"/>
      <c r="D294" s="402"/>
      <c r="E294" s="402"/>
      <c r="F294" s="402"/>
      <c r="G294" s="402"/>
      <c r="H294" s="402"/>
      <c r="I294" s="402"/>
      <c r="J294" s="402"/>
      <c r="K294" s="402"/>
      <c r="L294" s="402"/>
      <c r="M294" s="402"/>
      <c r="N294" s="402"/>
      <c r="O294" s="402"/>
      <c r="P294" s="402"/>
      <c r="Q294" s="402"/>
      <c r="R294" s="402"/>
      <c r="S294" s="402"/>
      <c r="T294" s="402"/>
      <c r="U294" s="402"/>
      <c r="V294" s="402"/>
      <c r="W294" s="402"/>
      <c r="X294" s="402"/>
      <c r="Y294" s="402"/>
      <c r="Z294" s="402"/>
      <c r="AA294" s="402"/>
      <c r="AB294" s="402"/>
      <c r="AC294" s="402"/>
    </row>
    <row r="295" spans="1:29" s="701" customFormat="1" ht="15">
      <c r="A295" s="702"/>
      <c r="B295" s="402"/>
      <c r="C295" s="402"/>
      <c r="D295" s="402"/>
      <c r="E295" s="402"/>
      <c r="F295" s="402"/>
      <c r="G295" s="402"/>
      <c r="H295" s="402"/>
      <c r="I295" s="402"/>
      <c r="J295" s="402"/>
      <c r="K295" s="402"/>
      <c r="L295" s="402"/>
      <c r="M295" s="402"/>
      <c r="N295" s="402"/>
      <c r="O295" s="402"/>
      <c r="P295" s="402"/>
      <c r="Q295" s="402"/>
      <c r="R295" s="402"/>
      <c r="S295" s="402"/>
      <c r="T295" s="402"/>
      <c r="U295" s="402"/>
      <c r="V295" s="402"/>
      <c r="W295" s="402"/>
      <c r="X295" s="402"/>
      <c r="Y295" s="402"/>
      <c r="Z295" s="402"/>
      <c r="AA295" s="402"/>
      <c r="AB295" s="402"/>
      <c r="AC295" s="402"/>
    </row>
    <row r="296" spans="1:29" s="701" customFormat="1" ht="15">
      <c r="A296" s="702"/>
      <c r="B296" s="402"/>
      <c r="C296" s="402"/>
      <c r="D296" s="402"/>
      <c r="E296" s="402"/>
      <c r="F296" s="402"/>
      <c r="G296" s="402"/>
      <c r="H296" s="402"/>
      <c r="I296" s="402"/>
      <c r="J296" s="402"/>
      <c r="K296" s="402"/>
      <c r="L296" s="402"/>
      <c r="M296" s="402"/>
      <c r="N296" s="402"/>
      <c r="O296" s="402"/>
      <c r="P296" s="402"/>
      <c r="Q296" s="402"/>
      <c r="R296" s="402"/>
      <c r="S296" s="402"/>
      <c r="T296" s="402"/>
      <c r="U296" s="402"/>
      <c r="V296" s="402"/>
      <c r="W296" s="402"/>
      <c r="X296" s="402"/>
      <c r="Y296" s="402"/>
      <c r="Z296" s="402"/>
      <c r="AA296" s="402"/>
      <c r="AB296" s="402"/>
      <c r="AC296" s="402"/>
    </row>
    <row r="297" spans="1:29" s="701" customFormat="1" ht="15">
      <c r="A297" s="702"/>
      <c r="B297" s="402"/>
      <c r="C297" s="402"/>
      <c r="D297" s="402"/>
      <c r="E297" s="402"/>
      <c r="F297" s="402"/>
      <c r="G297" s="402"/>
      <c r="H297" s="402"/>
      <c r="I297" s="402"/>
      <c r="J297" s="402"/>
      <c r="K297" s="402"/>
      <c r="L297" s="402"/>
      <c r="M297" s="402"/>
      <c r="N297" s="402"/>
      <c r="O297" s="402"/>
      <c r="P297" s="402"/>
      <c r="Q297" s="402"/>
      <c r="R297" s="402"/>
      <c r="S297" s="402"/>
      <c r="T297" s="402"/>
      <c r="U297" s="402"/>
      <c r="V297" s="402"/>
      <c r="W297" s="402"/>
      <c r="X297" s="402"/>
      <c r="Y297" s="402"/>
      <c r="Z297" s="402"/>
      <c r="AA297" s="402"/>
      <c r="AB297" s="402"/>
      <c r="AC297" s="402"/>
    </row>
    <row r="298" spans="1:29" s="701" customFormat="1" ht="15">
      <c r="A298" s="702"/>
      <c r="B298" s="402"/>
      <c r="C298" s="402"/>
      <c r="D298" s="402"/>
      <c r="E298" s="402"/>
      <c r="F298" s="402"/>
      <c r="G298" s="402"/>
      <c r="H298" s="402"/>
      <c r="I298" s="402"/>
      <c r="J298" s="402"/>
      <c r="K298" s="402"/>
      <c r="L298" s="402"/>
      <c r="M298" s="402"/>
      <c r="N298" s="402"/>
      <c r="O298" s="402"/>
      <c r="P298" s="402"/>
      <c r="Q298" s="402"/>
      <c r="R298" s="402"/>
      <c r="S298" s="402"/>
      <c r="T298" s="402"/>
      <c r="U298" s="402"/>
      <c r="V298" s="402"/>
      <c r="W298" s="402"/>
      <c r="X298" s="402"/>
      <c r="Y298" s="402"/>
      <c r="Z298" s="402"/>
      <c r="AA298" s="402"/>
      <c r="AB298" s="402"/>
      <c r="AC298" s="402"/>
    </row>
    <row r="299" spans="1:29" s="701" customFormat="1" ht="15">
      <c r="A299" s="702"/>
      <c r="B299" s="402"/>
      <c r="C299" s="402"/>
      <c r="D299" s="402"/>
      <c r="E299" s="402"/>
      <c r="F299" s="402"/>
      <c r="G299" s="402"/>
      <c r="H299" s="402"/>
      <c r="I299" s="402"/>
      <c r="J299" s="402"/>
      <c r="K299" s="402"/>
      <c r="L299" s="402"/>
      <c r="M299" s="402"/>
      <c r="N299" s="402"/>
      <c r="O299" s="402"/>
      <c r="P299" s="402"/>
      <c r="Q299" s="402"/>
      <c r="R299" s="402"/>
      <c r="S299" s="402"/>
      <c r="T299" s="402"/>
      <c r="U299" s="402"/>
      <c r="V299" s="402"/>
      <c r="W299" s="402"/>
      <c r="X299" s="402"/>
      <c r="Y299" s="402"/>
      <c r="Z299" s="402"/>
      <c r="AA299" s="402"/>
      <c r="AB299" s="402"/>
      <c r="AC299" s="402"/>
    </row>
    <row r="300" spans="1:29" s="701" customFormat="1" ht="15">
      <c r="A300" s="702"/>
      <c r="B300" s="402"/>
      <c r="C300" s="402"/>
      <c r="D300" s="402"/>
      <c r="E300" s="402"/>
      <c r="F300" s="402"/>
      <c r="G300" s="402"/>
      <c r="H300" s="402"/>
      <c r="I300" s="402"/>
      <c r="J300" s="402"/>
      <c r="K300" s="402"/>
      <c r="L300" s="402"/>
      <c r="M300" s="402"/>
      <c r="N300" s="402"/>
      <c r="O300" s="402"/>
      <c r="P300" s="402"/>
      <c r="Q300" s="402"/>
      <c r="R300" s="402"/>
      <c r="S300" s="402"/>
      <c r="T300" s="402"/>
      <c r="U300" s="402"/>
      <c r="V300" s="402"/>
      <c r="W300" s="402"/>
      <c r="X300" s="402"/>
      <c r="Y300" s="402"/>
      <c r="Z300" s="402"/>
      <c r="AA300" s="402"/>
      <c r="AB300" s="402"/>
      <c r="AC300" s="402"/>
    </row>
    <row r="301" spans="1:29" s="701" customFormat="1" ht="15">
      <c r="A301" s="702"/>
      <c r="B301" s="402"/>
      <c r="C301" s="402"/>
      <c r="D301" s="402"/>
      <c r="E301" s="402"/>
      <c r="F301" s="402"/>
      <c r="G301" s="402"/>
      <c r="H301" s="402"/>
      <c r="I301" s="402"/>
      <c r="J301" s="402"/>
      <c r="K301" s="402"/>
      <c r="L301" s="402"/>
      <c r="M301" s="402"/>
      <c r="N301" s="402"/>
      <c r="O301" s="402"/>
      <c r="P301" s="402"/>
      <c r="Q301" s="402"/>
      <c r="R301" s="402"/>
      <c r="S301" s="402"/>
      <c r="T301" s="402"/>
      <c r="U301" s="402"/>
      <c r="V301" s="402"/>
      <c r="W301" s="402"/>
      <c r="X301" s="402"/>
      <c r="Y301" s="402"/>
      <c r="Z301" s="402"/>
      <c r="AA301" s="402"/>
      <c r="AB301" s="402"/>
      <c r="AC301" s="402"/>
    </row>
    <row r="302" spans="1:29" s="701" customFormat="1" ht="15">
      <c r="A302" s="702"/>
      <c r="B302" s="402"/>
      <c r="C302" s="402"/>
      <c r="D302" s="402"/>
      <c r="E302" s="402"/>
      <c r="F302" s="402"/>
      <c r="G302" s="402"/>
      <c r="H302" s="402"/>
      <c r="I302" s="402"/>
      <c r="J302" s="402"/>
      <c r="K302" s="402"/>
      <c r="L302" s="402"/>
      <c r="M302" s="402"/>
      <c r="N302" s="402"/>
      <c r="O302" s="402"/>
      <c r="P302" s="402"/>
      <c r="Q302" s="402"/>
      <c r="R302" s="402"/>
      <c r="S302" s="402"/>
      <c r="T302" s="402"/>
      <c r="U302" s="402"/>
      <c r="V302" s="402"/>
      <c r="W302" s="402"/>
      <c r="X302" s="402"/>
      <c r="Y302" s="402"/>
      <c r="Z302" s="402"/>
      <c r="AA302" s="402"/>
      <c r="AB302" s="402"/>
      <c r="AC302" s="402"/>
    </row>
    <row r="303" spans="1:29" s="701" customFormat="1" ht="15">
      <c r="A303" s="702"/>
      <c r="B303" s="402"/>
      <c r="C303" s="402"/>
      <c r="D303" s="402"/>
      <c r="E303" s="402"/>
      <c r="F303" s="402"/>
      <c r="G303" s="402"/>
      <c r="H303" s="402"/>
      <c r="I303" s="402"/>
      <c r="J303" s="402"/>
      <c r="K303" s="402"/>
      <c r="L303" s="402"/>
      <c r="M303" s="402"/>
      <c r="N303" s="402"/>
      <c r="O303" s="402"/>
      <c r="P303" s="402"/>
      <c r="Q303" s="402"/>
      <c r="R303" s="402"/>
      <c r="S303" s="402"/>
      <c r="T303" s="402"/>
      <c r="U303" s="402"/>
      <c r="V303" s="402"/>
      <c r="W303" s="402"/>
      <c r="X303" s="402"/>
      <c r="Y303" s="402"/>
      <c r="Z303" s="402"/>
      <c r="AA303" s="402"/>
      <c r="AB303" s="402"/>
      <c r="AC303" s="402"/>
    </row>
    <row r="304" spans="1:29" s="701" customFormat="1" ht="15">
      <c r="A304" s="702"/>
      <c r="B304" s="402"/>
      <c r="C304" s="402"/>
      <c r="D304" s="402"/>
      <c r="E304" s="402"/>
      <c r="F304" s="402"/>
      <c r="G304" s="402"/>
      <c r="H304" s="402"/>
      <c r="I304" s="402"/>
      <c r="J304" s="402"/>
      <c r="K304" s="402"/>
      <c r="L304" s="402"/>
      <c r="M304" s="402"/>
      <c r="N304" s="402"/>
      <c r="O304" s="402"/>
      <c r="P304" s="402"/>
      <c r="Q304" s="402"/>
      <c r="R304" s="402"/>
      <c r="S304" s="402"/>
      <c r="T304" s="402"/>
      <c r="U304" s="402"/>
      <c r="V304" s="402"/>
      <c r="W304" s="402"/>
      <c r="X304" s="402"/>
      <c r="Y304" s="402"/>
      <c r="Z304" s="402"/>
      <c r="AA304" s="402"/>
      <c r="AB304" s="402"/>
      <c r="AC304" s="402"/>
    </row>
    <row r="305" spans="1:29" s="701" customFormat="1" ht="15">
      <c r="A305" s="702"/>
      <c r="B305" s="402"/>
      <c r="C305" s="402"/>
      <c r="D305" s="402"/>
      <c r="E305" s="402"/>
      <c r="F305" s="402"/>
      <c r="G305" s="402"/>
      <c r="H305" s="402"/>
      <c r="I305" s="402"/>
      <c r="J305" s="402"/>
      <c r="K305" s="402"/>
      <c r="L305" s="402"/>
      <c r="M305" s="402"/>
      <c r="N305" s="402"/>
      <c r="O305" s="402"/>
      <c r="P305" s="402"/>
      <c r="Q305" s="402"/>
      <c r="R305" s="402"/>
      <c r="S305" s="402"/>
      <c r="T305" s="402"/>
      <c r="U305" s="402"/>
      <c r="V305" s="402"/>
      <c r="W305" s="402"/>
      <c r="X305" s="402"/>
      <c r="Y305" s="402"/>
      <c r="Z305" s="402"/>
      <c r="AA305" s="402"/>
      <c r="AB305" s="402"/>
      <c r="AC305" s="402"/>
    </row>
    <row r="306" spans="1:29" s="701" customFormat="1" ht="15">
      <c r="A306" s="702"/>
      <c r="B306" s="402"/>
      <c r="C306" s="402"/>
      <c r="D306" s="402"/>
      <c r="E306" s="402"/>
      <c r="F306" s="402"/>
      <c r="G306" s="402"/>
      <c r="H306" s="402"/>
      <c r="I306" s="402"/>
      <c r="J306" s="402"/>
      <c r="K306" s="402"/>
      <c r="L306" s="402"/>
      <c r="M306" s="402"/>
      <c r="N306" s="402"/>
      <c r="O306" s="402"/>
      <c r="P306" s="402"/>
      <c r="Q306" s="402"/>
      <c r="R306" s="402"/>
      <c r="S306" s="402"/>
      <c r="T306" s="402"/>
      <c r="U306" s="402"/>
      <c r="V306" s="402"/>
      <c r="W306" s="402"/>
      <c r="X306" s="402"/>
      <c r="Y306" s="402"/>
      <c r="Z306" s="402"/>
      <c r="AA306" s="402"/>
      <c r="AB306" s="402"/>
      <c r="AC306" s="402"/>
    </row>
    <row r="307" spans="1:29" s="701" customFormat="1" ht="15">
      <c r="A307" s="702"/>
      <c r="B307" s="402"/>
      <c r="C307" s="402"/>
      <c r="D307" s="402"/>
      <c r="E307" s="402"/>
      <c r="F307" s="402"/>
      <c r="G307" s="402"/>
      <c r="H307" s="402"/>
      <c r="I307" s="402"/>
      <c r="J307" s="402"/>
      <c r="K307" s="402"/>
      <c r="L307" s="402"/>
      <c r="M307" s="402"/>
      <c r="N307" s="402"/>
      <c r="O307" s="402"/>
      <c r="P307" s="402"/>
      <c r="Q307" s="402"/>
      <c r="R307" s="402"/>
      <c r="S307" s="402"/>
      <c r="T307" s="402"/>
      <c r="U307" s="402"/>
      <c r="V307" s="402"/>
      <c r="W307" s="402"/>
      <c r="X307" s="402"/>
      <c r="Y307" s="402"/>
      <c r="Z307" s="402"/>
      <c r="AA307" s="402"/>
      <c r="AB307" s="402"/>
      <c r="AC307" s="402"/>
    </row>
    <row r="308" spans="1:29" s="701" customFormat="1" ht="15">
      <c r="A308" s="702"/>
      <c r="B308" s="402"/>
      <c r="C308" s="402"/>
      <c r="D308" s="402"/>
      <c r="E308" s="402"/>
      <c r="F308" s="402"/>
      <c r="G308" s="402"/>
      <c r="H308" s="402"/>
      <c r="I308" s="402"/>
      <c r="J308" s="402"/>
      <c r="K308" s="402"/>
      <c r="L308" s="402"/>
      <c r="M308" s="402"/>
      <c r="N308" s="402"/>
      <c r="O308" s="402"/>
      <c r="P308" s="402"/>
      <c r="Q308" s="402"/>
      <c r="R308" s="402"/>
      <c r="S308" s="402"/>
      <c r="T308" s="402"/>
      <c r="U308" s="402"/>
      <c r="V308" s="402"/>
      <c r="W308" s="402"/>
      <c r="X308" s="402"/>
      <c r="Y308" s="402"/>
      <c r="Z308" s="402"/>
      <c r="AA308" s="402"/>
      <c r="AB308" s="402"/>
      <c r="AC308" s="402"/>
    </row>
    <row r="309" spans="1:29" s="701" customFormat="1" ht="15">
      <c r="A309" s="702"/>
      <c r="B309" s="402"/>
      <c r="C309" s="402"/>
      <c r="D309" s="402"/>
      <c r="E309" s="402"/>
      <c r="F309" s="402"/>
      <c r="G309" s="402"/>
      <c r="H309" s="402"/>
      <c r="I309" s="402"/>
      <c r="J309" s="402"/>
      <c r="K309" s="402"/>
      <c r="L309" s="402"/>
      <c r="M309" s="402"/>
      <c r="N309" s="402"/>
      <c r="O309" s="402"/>
      <c r="P309" s="402"/>
      <c r="Q309" s="402"/>
      <c r="R309" s="402"/>
      <c r="S309" s="402"/>
      <c r="T309" s="402"/>
      <c r="U309" s="402"/>
      <c r="V309" s="402"/>
      <c r="W309" s="402"/>
      <c r="X309" s="402"/>
      <c r="Y309" s="402"/>
      <c r="Z309" s="402"/>
      <c r="AA309" s="402"/>
      <c r="AB309" s="402"/>
      <c r="AC309" s="402"/>
    </row>
    <row r="310" spans="1:29" s="701" customFormat="1" ht="15">
      <c r="A310" s="702"/>
      <c r="B310" s="402"/>
      <c r="C310" s="402"/>
      <c r="D310" s="402"/>
      <c r="E310" s="402"/>
      <c r="F310" s="402"/>
      <c r="G310" s="402"/>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row>
    <row r="311" spans="1:29" s="701" customFormat="1" ht="15">
      <c r="A311" s="702"/>
      <c r="B311" s="402"/>
      <c r="C311" s="402"/>
      <c r="D311" s="402"/>
      <c r="E311" s="402"/>
      <c r="F311" s="402"/>
      <c r="G311" s="402"/>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row>
    <row r="312" spans="1:29" s="701" customFormat="1" ht="15">
      <c r="A312" s="702"/>
      <c r="B312" s="402"/>
      <c r="C312" s="402"/>
      <c r="D312" s="402"/>
      <c r="E312" s="402"/>
      <c r="F312" s="402"/>
      <c r="G312" s="402"/>
      <c r="H312" s="402"/>
      <c r="I312" s="402"/>
      <c r="J312" s="402"/>
      <c r="K312" s="402"/>
      <c r="L312" s="402"/>
      <c r="M312" s="402"/>
      <c r="N312" s="402"/>
      <c r="O312" s="402"/>
      <c r="P312" s="402"/>
      <c r="Q312" s="402"/>
      <c r="R312" s="402"/>
      <c r="S312" s="402"/>
      <c r="T312" s="402"/>
      <c r="U312" s="402"/>
      <c r="V312" s="402"/>
      <c r="W312" s="402"/>
      <c r="X312" s="402"/>
      <c r="Y312" s="402"/>
      <c r="Z312" s="402"/>
      <c r="AA312" s="402"/>
      <c r="AB312" s="402"/>
      <c r="AC312" s="402"/>
    </row>
    <row r="313" spans="1:29" s="701" customFormat="1" ht="15">
      <c r="A313" s="702"/>
      <c r="B313" s="402"/>
      <c r="C313" s="402"/>
      <c r="D313" s="402"/>
      <c r="E313" s="402"/>
      <c r="F313" s="402"/>
      <c r="G313" s="402"/>
      <c r="H313" s="402"/>
      <c r="I313" s="402"/>
      <c r="J313" s="402"/>
      <c r="K313" s="402"/>
      <c r="L313" s="402"/>
      <c r="M313" s="402"/>
      <c r="N313" s="402"/>
      <c r="O313" s="402"/>
      <c r="P313" s="402"/>
      <c r="Q313" s="402"/>
      <c r="R313" s="402"/>
      <c r="S313" s="402"/>
      <c r="T313" s="402"/>
      <c r="U313" s="402"/>
      <c r="V313" s="402"/>
      <c r="W313" s="402"/>
      <c r="X313" s="402"/>
      <c r="Y313" s="402"/>
      <c r="Z313" s="402"/>
      <c r="AA313" s="402"/>
      <c r="AB313" s="402"/>
      <c r="AC313" s="402"/>
    </row>
    <row r="314" spans="1:29" s="701" customFormat="1" ht="15">
      <c r="A314" s="702"/>
      <c r="B314" s="402"/>
      <c r="C314" s="402"/>
      <c r="D314" s="402"/>
      <c r="E314" s="402"/>
      <c r="F314" s="402"/>
      <c r="G314" s="402"/>
      <c r="H314" s="402"/>
      <c r="I314" s="402"/>
      <c r="J314" s="402"/>
      <c r="K314" s="402"/>
      <c r="L314" s="402"/>
      <c r="M314" s="402"/>
      <c r="N314" s="402"/>
      <c r="O314" s="402"/>
      <c r="P314" s="402"/>
      <c r="Q314" s="402"/>
      <c r="R314" s="402"/>
      <c r="S314" s="402"/>
      <c r="T314" s="402"/>
      <c r="U314" s="402"/>
      <c r="V314" s="402"/>
      <c r="W314" s="402"/>
      <c r="X314" s="402"/>
      <c r="Y314" s="402"/>
      <c r="Z314" s="402"/>
      <c r="AA314" s="402"/>
      <c r="AB314" s="402"/>
      <c r="AC314" s="402"/>
    </row>
    <row r="315" spans="1:29" s="701" customFormat="1" ht="15">
      <c r="A315" s="702"/>
      <c r="B315" s="402"/>
      <c r="C315" s="402"/>
      <c r="D315" s="402"/>
      <c r="E315" s="402"/>
      <c r="F315" s="402"/>
      <c r="G315" s="402"/>
      <c r="H315" s="402"/>
      <c r="I315" s="402"/>
      <c r="J315" s="402"/>
      <c r="K315" s="402"/>
      <c r="L315" s="402"/>
      <c r="M315" s="402"/>
      <c r="N315" s="402"/>
      <c r="O315" s="402"/>
      <c r="P315" s="402"/>
      <c r="Q315" s="402"/>
      <c r="R315" s="402"/>
      <c r="S315" s="402"/>
      <c r="T315" s="402"/>
      <c r="U315" s="402"/>
      <c r="V315" s="402"/>
      <c r="W315" s="402"/>
      <c r="X315" s="402"/>
      <c r="Y315" s="402"/>
      <c r="Z315" s="402"/>
      <c r="AA315" s="402"/>
      <c r="AB315" s="402"/>
      <c r="AC315" s="402"/>
    </row>
    <row r="316" spans="1:29" s="701" customFormat="1" ht="15">
      <c r="A316" s="702"/>
      <c r="B316" s="402"/>
      <c r="C316" s="402"/>
      <c r="D316" s="402"/>
      <c r="E316" s="402"/>
      <c r="F316" s="402"/>
      <c r="G316" s="402"/>
      <c r="H316" s="402"/>
      <c r="I316" s="402"/>
      <c r="J316" s="402"/>
      <c r="K316" s="402"/>
      <c r="L316" s="402"/>
      <c r="M316" s="402"/>
      <c r="N316" s="402"/>
      <c r="O316" s="402"/>
      <c r="P316" s="402"/>
      <c r="Q316" s="402"/>
      <c r="R316" s="402"/>
      <c r="S316" s="402"/>
      <c r="T316" s="402"/>
      <c r="U316" s="402"/>
      <c r="V316" s="402"/>
      <c r="W316" s="402"/>
      <c r="X316" s="402"/>
      <c r="Y316" s="402"/>
      <c r="Z316" s="402"/>
      <c r="AA316" s="402"/>
      <c r="AB316" s="402"/>
      <c r="AC316" s="402"/>
    </row>
    <row r="317" spans="1:29" s="701" customFormat="1" ht="15">
      <c r="A317" s="702"/>
      <c r="B317" s="402"/>
      <c r="C317" s="402"/>
      <c r="D317" s="402"/>
      <c r="E317" s="402"/>
      <c r="F317" s="402"/>
      <c r="G317" s="402"/>
      <c r="H317" s="402"/>
      <c r="I317" s="402"/>
      <c r="J317" s="402"/>
      <c r="K317" s="402"/>
      <c r="L317" s="402"/>
      <c r="M317" s="402"/>
      <c r="N317" s="402"/>
      <c r="O317" s="402"/>
      <c r="P317" s="402"/>
      <c r="Q317" s="402"/>
      <c r="R317" s="402"/>
      <c r="S317" s="402"/>
      <c r="T317" s="402"/>
      <c r="U317" s="402"/>
      <c r="V317" s="402"/>
      <c r="W317" s="402"/>
      <c r="X317" s="402"/>
      <c r="Y317" s="402"/>
      <c r="Z317" s="402"/>
      <c r="AA317" s="402"/>
      <c r="AB317" s="402"/>
      <c r="AC317" s="402"/>
    </row>
    <row r="318" spans="1:29" s="701" customFormat="1" ht="15">
      <c r="A318" s="702"/>
      <c r="B318" s="402"/>
      <c r="C318" s="402"/>
      <c r="D318" s="402"/>
      <c r="E318" s="402"/>
      <c r="F318" s="402"/>
      <c r="G318" s="402"/>
      <c r="H318" s="402"/>
      <c r="I318" s="402"/>
      <c r="J318" s="402"/>
      <c r="K318" s="402"/>
      <c r="L318" s="402"/>
      <c r="M318" s="402"/>
      <c r="N318" s="402"/>
      <c r="O318" s="402"/>
      <c r="P318" s="402"/>
      <c r="Q318" s="402"/>
      <c r="R318" s="402"/>
      <c r="S318" s="402"/>
      <c r="T318" s="402"/>
      <c r="U318" s="402"/>
      <c r="V318" s="402"/>
      <c r="W318" s="402"/>
      <c r="X318" s="402"/>
      <c r="Y318" s="402"/>
      <c r="Z318" s="402"/>
      <c r="AA318" s="402"/>
      <c r="AB318" s="402"/>
      <c r="AC318" s="402"/>
    </row>
    <row r="319" spans="1:29" s="701" customFormat="1" ht="15">
      <c r="A319" s="702"/>
      <c r="B319" s="402"/>
      <c r="C319" s="402"/>
      <c r="D319" s="402"/>
      <c r="E319" s="402"/>
      <c r="F319" s="402"/>
      <c r="G319" s="402"/>
      <c r="H319" s="402"/>
      <c r="I319" s="402"/>
      <c r="J319" s="402"/>
      <c r="K319" s="402"/>
      <c r="L319" s="402"/>
      <c r="M319" s="402"/>
      <c r="N319" s="402"/>
      <c r="O319" s="402"/>
      <c r="P319" s="402"/>
      <c r="Q319" s="402"/>
      <c r="R319" s="402"/>
      <c r="S319" s="402"/>
      <c r="T319" s="402"/>
      <c r="U319" s="402"/>
      <c r="V319" s="402"/>
      <c r="W319" s="402"/>
      <c r="X319" s="402"/>
      <c r="Y319" s="402"/>
      <c r="Z319" s="402"/>
      <c r="AA319" s="402"/>
      <c r="AB319" s="402"/>
      <c r="AC319" s="402"/>
    </row>
    <row r="320" spans="1:29" s="701" customFormat="1" ht="15">
      <c r="A320" s="702"/>
      <c r="B320" s="402"/>
      <c r="C320" s="402"/>
      <c r="D320" s="402"/>
      <c r="E320" s="402"/>
      <c r="F320" s="402"/>
      <c r="G320" s="402"/>
      <c r="H320" s="402"/>
      <c r="I320" s="402"/>
      <c r="J320" s="402"/>
      <c r="K320" s="402"/>
      <c r="L320" s="402"/>
      <c r="M320" s="402"/>
      <c r="N320" s="402"/>
      <c r="O320" s="402"/>
      <c r="P320" s="402"/>
      <c r="Q320" s="402"/>
      <c r="R320" s="402"/>
      <c r="S320" s="402"/>
      <c r="T320" s="402"/>
      <c r="U320" s="402"/>
      <c r="V320" s="402"/>
      <c r="W320" s="402"/>
      <c r="X320" s="402"/>
      <c r="Y320" s="402"/>
      <c r="Z320" s="402"/>
      <c r="AA320" s="402"/>
      <c r="AB320" s="402"/>
      <c r="AC320" s="402"/>
    </row>
    <row r="321" spans="1:29" s="701" customFormat="1" ht="15">
      <c r="A321" s="702"/>
      <c r="B321" s="402"/>
      <c r="C321" s="402"/>
      <c r="D321" s="402"/>
      <c r="E321" s="402"/>
      <c r="F321" s="402"/>
      <c r="G321" s="402"/>
      <c r="H321" s="402"/>
      <c r="I321" s="402"/>
      <c r="J321" s="402"/>
      <c r="K321" s="402"/>
      <c r="L321" s="402"/>
      <c r="M321" s="402"/>
      <c r="N321" s="402"/>
      <c r="O321" s="402"/>
      <c r="P321" s="402"/>
      <c r="Q321" s="402"/>
      <c r="R321" s="402"/>
      <c r="S321" s="402"/>
      <c r="T321" s="402"/>
      <c r="U321" s="402"/>
      <c r="V321" s="402"/>
      <c r="W321" s="402"/>
      <c r="X321" s="402"/>
      <c r="Y321" s="402"/>
      <c r="Z321" s="402"/>
      <c r="AA321" s="402"/>
      <c r="AB321" s="402"/>
      <c r="AC321" s="402"/>
    </row>
    <row r="322" spans="1:29" s="701" customFormat="1" ht="15">
      <c r="A322" s="702"/>
      <c r="B322" s="402"/>
      <c r="C322" s="402"/>
      <c r="D322" s="402"/>
      <c r="E322" s="402"/>
      <c r="F322" s="402"/>
      <c r="G322" s="402"/>
      <c r="H322" s="402"/>
      <c r="I322" s="402"/>
      <c r="J322" s="402"/>
      <c r="K322" s="402"/>
      <c r="L322" s="402"/>
      <c r="M322" s="402"/>
      <c r="N322" s="402"/>
      <c r="O322" s="402"/>
      <c r="P322" s="402"/>
      <c r="Q322" s="402"/>
      <c r="R322" s="402"/>
      <c r="S322" s="402"/>
      <c r="T322" s="402"/>
      <c r="U322" s="402"/>
      <c r="V322" s="402"/>
      <c r="W322" s="402"/>
      <c r="X322" s="402"/>
      <c r="Y322" s="402"/>
      <c r="Z322" s="402"/>
      <c r="AA322" s="402"/>
      <c r="AB322" s="402"/>
      <c r="AC322" s="402"/>
    </row>
    <row r="323" spans="1:29" s="701" customFormat="1" ht="15">
      <c r="A323" s="702"/>
      <c r="B323" s="402"/>
      <c r="C323" s="402"/>
      <c r="D323" s="402"/>
      <c r="E323" s="402"/>
      <c r="F323" s="402"/>
      <c r="G323" s="402"/>
      <c r="H323" s="402"/>
      <c r="I323" s="402"/>
      <c r="J323" s="402"/>
      <c r="K323" s="402"/>
      <c r="L323" s="402"/>
      <c r="M323" s="402"/>
      <c r="N323" s="402"/>
      <c r="O323" s="402"/>
      <c r="P323" s="402"/>
      <c r="Q323" s="402"/>
      <c r="R323" s="402"/>
      <c r="S323" s="402"/>
      <c r="T323" s="402"/>
      <c r="U323" s="402"/>
      <c r="V323" s="402"/>
      <c r="W323" s="402"/>
      <c r="X323" s="402"/>
      <c r="Y323" s="402"/>
      <c r="Z323" s="402"/>
      <c r="AA323" s="402"/>
      <c r="AB323" s="402"/>
      <c r="AC323" s="402"/>
    </row>
    <row r="324" spans="1:29" s="701" customFormat="1" ht="15">
      <c r="A324" s="702"/>
      <c r="B324" s="402"/>
      <c r="C324" s="402"/>
      <c r="D324" s="402"/>
      <c r="E324" s="402"/>
      <c r="F324" s="402"/>
      <c r="G324" s="402"/>
      <c r="H324" s="402"/>
      <c r="I324" s="402"/>
      <c r="J324" s="402"/>
      <c r="K324" s="402"/>
      <c r="L324" s="402"/>
      <c r="M324" s="402"/>
      <c r="N324" s="402"/>
      <c r="O324" s="402"/>
      <c r="P324" s="402"/>
      <c r="Q324" s="402"/>
      <c r="R324" s="402"/>
      <c r="S324" s="402"/>
      <c r="T324" s="402"/>
      <c r="U324" s="402"/>
      <c r="V324" s="402"/>
      <c r="W324" s="402"/>
      <c r="X324" s="402"/>
      <c r="Y324" s="402"/>
      <c r="Z324" s="402"/>
      <c r="AA324" s="402"/>
      <c r="AB324" s="402"/>
      <c r="AC324" s="402"/>
    </row>
    <row r="325" spans="1:29" s="701" customFormat="1" ht="15">
      <c r="A325" s="702"/>
      <c r="B325" s="402"/>
      <c r="C325" s="402"/>
      <c r="D325" s="402"/>
      <c r="E325" s="402"/>
      <c r="F325" s="402"/>
      <c r="G325" s="402"/>
      <c r="H325" s="402"/>
      <c r="I325" s="402"/>
      <c r="J325" s="402"/>
      <c r="K325" s="402"/>
      <c r="L325" s="402"/>
      <c r="M325" s="402"/>
      <c r="N325" s="402"/>
      <c r="O325" s="402"/>
      <c r="P325" s="402"/>
      <c r="Q325" s="402"/>
      <c r="R325" s="402"/>
      <c r="S325" s="402"/>
      <c r="T325" s="402"/>
      <c r="U325" s="402"/>
      <c r="V325" s="402"/>
      <c r="W325" s="402"/>
      <c r="X325" s="402"/>
      <c r="Y325" s="402"/>
      <c r="Z325" s="402"/>
      <c r="AA325" s="402"/>
      <c r="AB325" s="402"/>
      <c r="AC325" s="402"/>
    </row>
    <row r="326" spans="1:29" s="701" customFormat="1" ht="15">
      <c r="A326" s="702"/>
      <c r="B326" s="402"/>
      <c r="C326" s="402"/>
      <c r="D326" s="402"/>
      <c r="E326" s="402"/>
      <c r="F326" s="402"/>
      <c r="G326" s="402"/>
      <c r="H326" s="402"/>
      <c r="I326" s="402"/>
      <c r="J326" s="402"/>
      <c r="K326" s="402"/>
      <c r="L326" s="402"/>
      <c r="M326" s="402"/>
      <c r="N326" s="402"/>
      <c r="O326" s="402"/>
      <c r="P326" s="402"/>
      <c r="Q326" s="402"/>
      <c r="R326" s="402"/>
      <c r="S326" s="402"/>
      <c r="T326" s="402"/>
      <c r="U326" s="402"/>
      <c r="V326" s="402"/>
      <c r="W326" s="402"/>
      <c r="X326" s="402"/>
      <c r="Y326" s="402"/>
      <c r="Z326" s="402"/>
      <c r="AA326" s="402"/>
      <c r="AB326" s="402"/>
      <c r="AC326" s="402"/>
    </row>
    <row r="327" spans="1:29" s="701" customFormat="1" ht="15">
      <c r="A327" s="702"/>
      <c r="B327" s="402"/>
      <c r="C327" s="402"/>
      <c r="D327" s="402"/>
      <c r="E327" s="402"/>
      <c r="F327" s="402"/>
      <c r="G327" s="402"/>
      <c r="H327" s="402"/>
      <c r="I327" s="402"/>
      <c r="J327" s="402"/>
      <c r="K327" s="402"/>
      <c r="L327" s="402"/>
      <c r="M327" s="402"/>
      <c r="N327" s="402"/>
      <c r="O327" s="402"/>
      <c r="P327" s="402"/>
      <c r="Q327" s="402"/>
      <c r="R327" s="402"/>
      <c r="S327" s="402"/>
      <c r="T327" s="402"/>
      <c r="U327" s="402"/>
      <c r="V327" s="402"/>
      <c r="W327" s="402"/>
      <c r="X327" s="402"/>
      <c r="Y327" s="402"/>
      <c r="Z327" s="402"/>
      <c r="AA327" s="402"/>
      <c r="AB327" s="402"/>
      <c r="AC327" s="402"/>
    </row>
    <row r="328" spans="1:29" s="701" customFormat="1" ht="15">
      <c r="A328" s="702"/>
      <c r="B328" s="402"/>
      <c r="C328" s="402"/>
      <c r="D328" s="402"/>
      <c r="E328" s="402"/>
      <c r="F328" s="402"/>
      <c r="G328" s="402"/>
      <c r="H328" s="402"/>
      <c r="I328" s="402"/>
      <c r="J328" s="402"/>
      <c r="K328" s="402"/>
      <c r="L328" s="402"/>
      <c r="M328" s="402"/>
      <c r="N328" s="402"/>
      <c r="O328" s="402"/>
      <c r="P328" s="402"/>
      <c r="Q328" s="402"/>
      <c r="R328" s="402"/>
      <c r="S328" s="402"/>
      <c r="T328" s="402"/>
      <c r="U328" s="402"/>
      <c r="V328" s="402"/>
      <c r="W328" s="402"/>
      <c r="X328" s="402"/>
      <c r="Y328" s="402"/>
      <c r="Z328" s="402"/>
      <c r="AA328" s="402"/>
      <c r="AB328" s="402"/>
      <c r="AC328" s="402"/>
    </row>
    <row r="329" spans="1:29" s="701" customFormat="1" ht="15">
      <c r="A329" s="702"/>
      <c r="B329" s="402"/>
      <c r="C329" s="402"/>
      <c r="D329" s="402"/>
      <c r="E329" s="402"/>
      <c r="F329" s="402"/>
      <c r="G329" s="402"/>
      <c r="H329" s="402"/>
      <c r="I329" s="402"/>
      <c r="J329" s="402"/>
      <c r="K329" s="402"/>
      <c r="L329" s="402"/>
      <c r="M329" s="402"/>
      <c r="N329" s="402"/>
      <c r="O329" s="402"/>
      <c r="P329" s="402"/>
      <c r="Q329" s="402"/>
      <c r="R329" s="402"/>
      <c r="S329" s="402"/>
      <c r="T329" s="402"/>
      <c r="U329" s="402"/>
      <c r="V329" s="402"/>
      <c r="W329" s="402"/>
      <c r="X329" s="402"/>
      <c r="Y329" s="402"/>
      <c r="Z329" s="402"/>
      <c r="AA329" s="402"/>
      <c r="AB329" s="402"/>
      <c r="AC329" s="402"/>
    </row>
    <row r="330" spans="1:29" s="701" customFormat="1" ht="15">
      <c r="A330" s="702"/>
      <c r="B330" s="402"/>
      <c r="C330" s="402"/>
      <c r="D330" s="402"/>
      <c r="E330" s="402"/>
      <c r="F330" s="402"/>
      <c r="G330" s="402"/>
      <c r="H330" s="402"/>
      <c r="I330" s="402"/>
      <c r="J330" s="402"/>
      <c r="K330" s="402"/>
      <c r="L330" s="402"/>
      <c r="M330" s="402"/>
      <c r="N330" s="402"/>
      <c r="O330" s="402"/>
      <c r="P330" s="402"/>
      <c r="Q330" s="402"/>
      <c r="R330" s="402"/>
      <c r="S330" s="402"/>
      <c r="T330" s="402"/>
      <c r="U330" s="402"/>
      <c r="V330" s="402"/>
      <c r="W330" s="402"/>
      <c r="X330" s="402"/>
      <c r="Y330" s="402"/>
      <c r="Z330" s="402"/>
      <c r="AA330" s="402"/>
      <c r="AB330" s="402"/>
      <c r="AC330" s="402"/>
    </row>
    <row r="331" spans="1:29" s="701" customFormat="1" ht="15">
      <c r="A331" s="702"/>
      <c r="B331" s="402"/>
      <c r="C331" s="402"/>
      <c r="D331" s="402"/>
      <c r="E331" s="402"/>
      <c r="F331" s="402"/>
      <c r="G331" s="402"/>
      <c r="H331" s="402"/>
      <c r="I331" s="402"/>
      <c r="J331" s="402"/>
      <c r="K331" s="402"/>
      <c r="L331" s="402"/>
      <c r="M331" s="402"/>
      <c r="N331" s="402"/>
      <c r="O331" s="402"/>
      <c r="P331" s="402"/>
      <c r="Q331" s="402"/>
      <c r="R331" s="402"/>
      <c r="S331" s="402"/>
      <c r="T331" s="402"/>
      <c r="U331" s="402"/>
      <c r="V331" s="402"/>
      <c r="W331" s="402"/>
      <c r="X331" s="402"/>
      <c r="Y331" s="402"/>
      <c r="Z331" s="402"/>
      <c r="AA331" s="402"/>
      <c r="AB331" s="402"/>
      <c r="AC331" s="402"/>
    </row>
    <row r="332" spans="1:29" s="701" customFormat="1" ht="15">
      <c r="A332" s="702"/>
      <c r="B332" s="402"/>
      <c r="C332" s="402"/>
      <c r="D332" s="402"/>
      <c r="E332" s="402"/>
      <c r="F332" s="402"/>
      <c r="G332" s="402"/>
      <c r="H332" s="402"/>
      <c r="I332" s="402"/>
      <c r="J332" s="402"/>
      <c r="K332" s="402"/>
      <c r="L332" s="402"/>
      <c r="M332" s="402"/>
      <c r="N332" s="402"/>
      <c r="O332" s="402"/>
      <c r="P332" s="402"/>
      <c r="Q332" s="402"/>
      <c r="R332" s="402"/>
      <c r="S332" s="402"/>
      <c r="T332" s="402"/>
      <c r="U332" s="402"/>
      <c r="V332" s="402"/>
      <c r="W332" s="402"/>
      <c r="X332" s="402"/>
      <c r="Y332" s="402"/>
      <c r="Z332" s="402"/>
      <c r="AA332" s="402"/>
      <c r="AB332" s="402"/>
      <c r="AC332" s="402"/>
    </row>
    <row r="333" spans="1:29" s="701" customFormat="1" ht="15">
      <c r="A333" s="702"/>
      <c r="B333" s="402"/>
      <c r="C333" s="402"/>
      <c r="D333" s="402"/>
      <c r="E333" s="402"/>
      <c r="F333" s="402"/>
      <c r="G333" s="402"/>
      <c r="H333" s="402"/>
      <c r="I333" s="402"/>
      <c r="J333" s="402"/>
      <c r="K333" s="402"/>
      <c r="L333" s="402"/>
      <c r="M333" s="402"/>
      <c r="N333" s="402"/>
      <c r="O333" s="402"/>
      <c r="P333" s="402"/>
      <c r="Q333" s="402"/>
      <c r="R333" s="402"/>
      <c r="S333" s="402"/>
      <c r="T333" s="402"/>
      <c r="U333" s="402"/>
      <c r="V333" s="402"/>
      <c r="W333" s="402"/>
      <c r="X333" s="402"/>
      <c r="Y333" s="402"/>
      <c r="Z333" s="402"/>
      <c r="AA333" s="402"/>
      <c r="AB333" s="402"/>
      <c r="AC333" s="402"/>
    </row>
    <row r="334" spans="1:29" s="701" customFormat="1" ht="15">
      <c r="A334" s="702"/>
      <c r="B334" s="402"/>
      <c r="C334" s="402"/>
      <c r="D334" s="402"/>
      <c r="E334" s="402"/>
      <c r="F334" s="402"/>
      <c r="G334" s="402"/>
      <c r="H334" s="402"/>
      <c r="I334" s="402"/>
      <c r="J334" s="402"/>
      <c r="K334" s="402"/>
      <c r="L334" s="402"/>
      <c r="M334" s="402"/>
      <c r="N334" s="402"/>
      <c r="O334" s="402"/>
      <c r="P334" s="402"/>
      <c r="Q334" s="402"/>
      <c r="R334" s="402"/>
      <c r="S334" s="402"/>
      <c r="T334" s="402"/>
      <c r="U334" s="402"/>
      <c r="V334" s="402"/>
      <c r="W334" s="402"/>
      <c r="X334" s="402"/>
      <c r="Y334" s="402"/>
      <c r="Z334" s="402"/>
      <c r="AA334" s="402"/>
      <c r="AB334" s="402"/>
      <c r="AC334" s="402"/>
    </row>
    <row r="335" spans="1:29" s="701" customFormat="1" ht="15">
      <c r="A335" s="702"/>
      <c r="B335" s="402"/>
      <c r="C335" s="402"/>
      <c r="D335" s="402"/>
      <c r="E335" s="402"/>
      <c r="F335" s="402"/>
      <c r="G335" s="402"/>
      <c r="H335" s="402"/>
      <c r="I335" s="402"/>
      <c r="J335" s="402"/>
      <c r="K335" s="402"/>
      <c r="L335" s="402"/>
      <c r="M335" s="402"/>
      <c r="N335" s="402"/>
      <c r="O335" s="402"/>
      <c r="P335" s="402"/>
      <c r="Q335" s="402"/>
      <c r="R335" s="402"/>
      <c r="S335" s="402"/>
      <c r="T335" s="402"/>
      <c r="U335" s="402"/>
      <c r="V335" s="402"/>
      <c r="W335" s="402"/>
      <c r="X335" s="402"/>
      <c r="Y335" s="402"/>
      <c r="Z335" s="402"/>
      <c r="AA335" s="402"/>
      <c r="AB335" s="402"/>
      <c r="AC335" s="402"/>
    </row>
    <row r="336" spans="1:29" s="701" customFormat="1" ht="15">
      <c r="A336" s="702"/>
      <c r="B336" s="402"/>
      <c r="C336" s="402"/>
      <c r="D336" s="402"/>
      <c r="E336" s="402"/>
      <c r="F336" s="402"/>
      <c r="G336" s="402"/>
      <c r="H336" s="402"/>
      <c r="I336" s="402"/>
      <c r="J336" s="402"/>
      <c r="K336" s="402"/>
      <c r="L336" s="402"/>
      <c r="M336" s="402"/>
      <c r="N336" s="402"/>
      <c r="O336" s="402"/>
      <c r="P336" s="402"/>
      <c r="Q336" s="402"/>
      <c r="R336" s="402"/>
      <c r="S336" s="402"/>
      <c r="T336" s="402"/>
      <c r="U336" s="402"/>
      <c r="V336" s="402"/>
      <c r="W336" s="402"/>
      <c r="X336" s="402"/>
      <c r="Y336" s="402"/>
      <c r="Z336" s="402"/>
      <c r="AA336" s="402"/>
      <c r="AB336" s="402"/>
      <c r="AC336" s="402"/>
    </row>
    <row r="337" spans="1:29" s="701" customFormat="1" ht="15">
      <c r="A337" s="702"/>
      <c r="B337" s="402"/>
      <c r="C337" s="402"/>
      <c r="D337" s="402"/>
      <c r="E337" s="402"/>
      <c r="F337" s="402"/>
      <c r="G337" s="402"/>
      <c r="H337" s="402"/>
      <c r="I337" s="402"/>
      <c r="J337" s="402"/>
      <c r="K337" s="402"/>
      <c r="L337" s="402"/>
      <c r="M337" s="402"/>
      <c r="N337" s="402"/>
      <c r="O337" s="402"/>
      <c r="P337" s="402"/>
      <c r="Q337" s="402"/>
      <c r="R337" s="402"/>
      <c r="S337" s="402"/>
      <c r="T337" s="402"/>
      <c r="U337" s="402"/>
      <c r="V337" s="402"/>
      <c r="W337" s="402"/>
      <c r="X337" s="402"/>
      <c r="Y337" s="402"/>
      <c r="Z337" s="402"/>
      <c r="AA337" s="402"/>
      <c r="AB337" s="402"/>
      <c r="AC337" s="402"/>
    </row>
    <row r="338" spans="1:29" s="701" customFormat="1" ht="15">
      <c r="A338" s="702"/>
      <c r="B338" s="402"/>
      <c r="C338" s="402"/>
      <c r="D338" s="402"/>
      <c r="E338" s="402"/>
      <c r="F338" s="402"/>
      <c r="G338" s="402"/>
      <c r="H338" s="402"/>
      <c r="I338" s="402"/>
      <c r="J338" s="402"/>
      <c r="K338" s="402"/>
      <c r="L338" s="402"/>
      <c r="M338" s="402"/>
      <c r="N338" s="402"/>
      <c r="O338" s="402"/>
      <c r="P338" s="402"/>
      <c r="Q338" s="402"/>
      <c r="R338" s="402"/>
      <c r="S338" s="402"/>
      <c r="T338" s="402"/>
      <c r="U338" s="402"/>
      <c r="V338" s="402"/>
      <c r="W338" s="402"/>
      <c r="X338" s="402"/>
      <c r="Y338" s="402"/>
      <c r="Z338" s="402"/>
      <c r="AA338" s="402"/>
      <c r="AB338" s="402"/>
      <c r="AC338" s="402"/>
    </row>
    <row r="339" spans="1:29" s="701" customFormat="1" ht="15">
      <c r="A339" s="702"/>
      <c r="B339" s="402"/>
      <c r="C339" s="402"/>
      <c r="D339" s="402"/>
      <c r="E339" s="402"/>
      <c r="F339" s="402"/>
      <c r="G339" s="402"/>
      <c r="H339" s="402"/>
      <c r="I339" s="402"/>
      <c r="J339" s="402"/>
      <c r="K339" s="402"/>
      <c r="L339" s="402"/>
      <c r="M339" s="402"/>
      <c r="N339" s="402"/>
      <c r="O339" s="402"/>
      <c r="P339" s="402"/>
      <c r="Q339" s="402"/>
      <c r="R339" s="402"/>
      <c r="S339" s="402"/>
      <c r="T339" s="402"/>
      <c r="U339" s="402"/>
      <c r="V339" s="402"/>
      <c r="W339" s="402"/>
      <c r="X339" s="402"/>
      <c r="Y339" s="402"/>
      <c r="Z339" s="402"/>
      <c r="AA339" s="402"/>
      <c r="AB339" s="402"/>
      <c r="AC339" s="402"/>
    </row>
    <row r="340" spans="1:29" s="701" customFormat="1" ht="15">
      <c r="A340" s="702"/>
      <c r="B340" s="402"/>
      <c r="C340" s="402"/>
      <c r="D340" s="402"/>
      <c r="E340" s="402"/>
      <c r="F340" s="402"/>
      <c r="G340" s="402"/>
      <c r="H340" s="402"/>
      <c r="I340" s="402"/>
      <c r="J340" s="402"/>
      <c r="K340" s="402"/>
      <c r="L340" s="402"/>
      <c r="M340" s="402"/>
      <c r="N340" s="402"/>
      <c r="O340" s="402"/>
      <c r="P340" s="402"/>
      <c r="Q340" s="402"/>
      <c r="R340" s="402"/>
      <c r="S340" s="402"/>
      <c r="T340" s="402"/>
      <c r="U340" s="402"/>
      <c r="V340" s="402"/>
      <c r="W340" s="402"/>
      <c r="X340" s="402"/>
      <c r="Y340" s="402"/>
      <c r="Z340" s="402"/>
      <c r="AA340" s="402"/>
      <c r="AB340" s="402"/>
      <c r="AC340" s="402"/>
    </row>
    <row r="341" spans="1:29" s="701" customFormat="1" ht="15">
      <c r="A341" s="702"/>
      <c r="B341" s="402"/>
      <c r="C341" s="402"/>
      <c r="D341" s="402"/>
      <c r="E341" s="402"/>
      <c r="F341" s="402"/>
      <c r="G341" s="402"/>
      <c r="H341" s="402"/>
      <c r="I341" s="402"/>
      <c r="J341" s="402"/>
      <c r="K341" s="402"/>
      <c r="L341" s="402"/>
      <c r="M341" s="402"/>
      <c r="N341" s="402"/>
      <c r="O341" s="402"/>
      <c r="P341" s="402"/>
      <c r="Q341" s="402"/>
      <c r="R341" s="402"/>
      <c r="S341" s="402"/>
      <c r="T341" s="402"/>
      <c r="U341" s="402"/>
      <c r="V341" s="402"/>
      <c r="W341" s="402"/>
      <c r="X341" s="402"/>
      <c r="Y341" s="402"/>
      <c r="Z341" s="402"/>
      <c r="AA341" s="402"/>
      <c r="AB341" s="402"/>
      <c r="AC341" s="402"/>
    </row>
    <row r="342" spans="1:29" s="701" customFormat="1" ht="15">
      <c r="A342" s="702"/>
      <c r="B342" s="402"/>
      <c r="C342" s="402"/>
      <c r="D342" s="402"/>
      <c r="E342" s="402"/>
      <c r="F342" s="402"/>
      <c r="G342" s="402"/>
      <c r="H342" s="402"/>
      <c r="I342" s="402"/>
      <c r="J342" s="402"/>
      <c r="K342" s="402"/>
      <c r="L342" s="402"/>
      <c r="M342" s="402"/>
      <c r="N342" s="402"/>
      <c r="O342" s="402"/>
      <c r="P342" s="402"/>
      <c r="Q342" s="402"/>
      <c r="R342" s="402"/>
      <c r="S342" s="402"/>
      <c r="T342" s="402"/>
      <c r="U342" s="402"/>
      <c r="V342" s="402"/>
      <c r="W342" s="402"/>
      <c r="X342" s="402"/>
      <c r="Y342" s="402"/>
      <c r="Z342" s="402"/>
      <c r="AA342" s="402"/>
      <c r="AB342" s="402"/>
      <c r="AC342" s="402"/>
    </row>
    <row r="343" spans="1:29" s="701" customFormat="1" ht="15">
      <c r="A343" s="702"/>
      <c r="B343" s="402"/>
      <c r="C343" s="402"/>
      <c r="D343" s="402"/>
      <c r="E343" s="402"/>
      <c r="F343" s="402"/>
      <c r="G343" s="402"/>
      <c r="H343" s="402"/>
      <c r="I343" s="402"/>
      <c r="J343" s="402"/>
      <c r="K343" s="402"/>
      <c r="L343" s="402"/>
      <c r="M343" s="402"/>
      <c r="N343" s="402"/>
      <c r="O343" s="402"/>
      <c r="P343" s="402"/>
      <c r="Q343" s="402"/>
      <c r="R343" s="402"/>
      <c r="S343" s="402"/>
      <c r="T343" s="402"/>
      <c r="U343" s="402"/>
      <c r="V343" s="402"/>
      <c r="W343" s="402"/>
      <c r="X343" s="402"/>
      <c r="Y343" s="402"/>
      <c r="Z343" s="402"/>
      <c r="AA343" s="402"/>
      <c r="AB343" s="402"/>
      <c r="AC343" s="402"/>
    </row>
    <row r="344" spans="1:29" s="701" customFormat="1" ht="15">
      <c r="A344" s="702"/>
      <c r="B344" s="402"/>
      <c r="C344" s="402"/>
      <c r="D344" s="402"/>
      <c r="E344" s="402"/>
      <c r="F344" s="402"/>
      <c r="G344" s="402"/>
      <c r="H344" s="402"/>
      <c r="I344" s="402"/>
      <c r="J344" s="402"/>
      <c r="K344" s="402"/>
      <c r="L344" s="402"/>
      <c r="M344" s="402"/>
      <c r="N344" s="402"/>
      <c r="O344" s="402"/>
      <c r="P344" s="402"/>
      <c r="Q344" s="402"/>
      <c r="R344" s="402"/>
      <c r="S344" s="402"/>
      <c r="T344" s="402"/>
      <c r="U344" s="402"/>
      <c r="V344" s="402"/>
      <c r="W344" s="402"/>
      <c r="X344" s="402"/>
      <c r="Y344" s="402"/>
      <c r="Z344" s="402"/>
      <c r="AA344" s="402"/>
      <c r="AB344" s="402"/>
      <c r="AC344" s="402"/>
    </row>
    <row r="345" spans="1:29" s="701" customFormat="1" ht="15">
      <c r="A345" s="702"/>
      <c r="B345" s="402"/>
      <c r="C345" s="402"/>
      <c r="D345" s="402"/>
      <c r="E345" s="402"/>
      <c r="F345" s="402"/>
      <c r="G345" s="402"/>
      <c r="H345" s="402"/>
      <c r="I345" s="402"/>
      <c r="J345" s="402"/>
      <c r="K345" s="402"/>
      <c r="L345" s="402"/>
      <c r="M345" s="402"/>
      <c r="N345" s="402"/>
      <c r="O345" s="402"/>
      <c r="P345" s="402"/>
      <c r="Q345" s="402"/>
      <c r="R345" s="402"/>
      <c r="S345" s="402"/>
      <c r="T345" s="402"/>
      <c r="U345" s="402"/>
      <c r="V345" s="402"/>
      <c r="W345" s="402"/>
      <c r="X345" s="402"/>
      <c r="Y345" s="402"/>
      <c r="Z345" s="402"/>
      <c r="AA345" s="402"/>
      <c r="AB345" s="402"/>
      <c r="AC345" s="402"/>
    </row>
    <row r="346" spans="1:29" s="701" customFormat="1" ht="15">
      <c r="A346" s="702"/>
      <c r="B346" s="402"/>
      <c r="C346" s="402"/>
      <c r="D346" s="402"/>
      <c r="E346" s="402"/>
      <c r="F346" s="402"/>
      <c r="G346" s="402"/>
      <c r="H346" s="402"/>
      <c r="I346" s="402"/>
      <c r="J346" s="402"/>
      <c r="K346" s="402"/>
      <c r="L346" s="402"/>
      <c r="M346" s="402"/>
      <c r="N346" s="402"/>
      <c r="O346" s="402"/>
      <c r="P346" s="402"/>
      <c r="Q346" s="402"/>
      <c r="R346" s="402"/>
      <c r="S346" s="402"/>
      <c r="T346" s="402"/>
      <c r="U346" s="402"/>
      <c r="V346" s="402"/>
      <c r="W346" s="402"/>
      <c r="X346" s="402"/>
      <c r="Y346" s="402"/>
      <c r="Z346" s="402"/>
      <c r="AA346" s="402"/>
      <c r="AB346" s="402"/>
      <c r="AC346" s="402"/>
    </row>
    <row r="347" spans="1:29" s="701" customFormat="1" ht="15">
      <c r="A347" s="702"/>
      <c r="B347" s="402"/>
      <c r="C347" s="402"/>
      <c r="D347" s="402"/>
      <c r="E347" s="402"/>
      <c r="F347" s="402"/>
      <c r="G347" s="402"/>
      <c r="H347" s="402"/>
      <c r="I347" s="402"/>
      <c r="J347" s="402"/>
      <c r="K347" s="402"/>
      <c r="L347" s="402"/>
      <c r="M347" s="402"/>
      <c r="N347" s="402"/>
      <c r="O347" s="402"/>
      <c r="P347" s="402"/>
      <c r="Q347" s="402"/>
      <c r="R347" s="402"/>
      <c r="S347" s="402"/>
      <c r="T347" s="402"/>
      <c r="U347" s="402"/>
      <c r="V347" s="402"/>
      <c r="W347" s="402"/>
      <c r="X347" s="402"/>
      <c r="Y347" s="402"/>
      <c r="Z347" s="402"/>
      <c r="AA347" s="402"/>
      <c r="AB347" s="402"/>
      <c r="AC347" s="402"/>
    </row>
    <row r="348" spans="1:29" s="701" customFormat="1" ht="15">
      <c r="A348" s="702"/>
      <c r="B348" s="402"/>
      <c r="C348" s="402"/>
      <c r="D348" s="402"/>
      <c r="E348" s="402"/>
      <c r="F348" s="402"/>
      <c r="G348" s="402"/>
      <c r="H348" s="402"/>
      <c r="I348" s="402"/>
      <c r="J348" s="402"/>
      <c r="K348" s="402"/>
      <c r="L348" s="402"/>
      <c r="M348" s="402"/>
      <c r="N348" s="402"/>
      <c r="O348" s="402"/>
      <c r="P348" s="402"/>
      <c r="Q348" s="402"/>
      <c r="R348" s="402"/>
      <c r="S348" s="402"/>
      <c r="T348" s="402"/>
      <c r="U348" s="402"/>
      <c r="V348" s="402"/>
      <c r="W348" s="402"/>
      <c r="X348" s="402"/>
      <c r="Y348" s="402"/>
      <c r="Z348" s="402"/>
      <c r="AA348" s="402"/>
      <c r="AB348" s="402"/>
      <c r="AC348" s="402"/>
    </row>
    <row r="349" spans="1:29" s="701" customFormat="1" ht="15">
      <c r="A349" s="702"/>
      <c r="B349" s="402"/>
      <c r="C349" s="402"/>
      <c r="D349" s="402"/>
      <c r="E349" s="402"/>
      <c r="F349" s="402"/>
      <c r="G349" s="402"/>
      <c r="H349" s="402"/>
      <c r="I349" s="402"/>
      <c r="J349" s="402"/>
      <c r="K349" s="402"/>
      <c r="L349" s="402"/>
      <c r="M349" s="402"/>
      <c r="N349" s="402"/>
      <c r="O349" s="402"/>
      <c r="P349" s="402"/>
      <c r="Q349" s="402"/>
      <c r="R349" s="402"/>
      <c r="S349" s="402"/>
      <c r="T349" s="402"/>
      <c r="U349" s="402"/>
      <c r="V349" s="402"/>
      <c r="W349" s="402"/>
      <c r="X349" s="402"/>
      <c r="Y349" s="402"/>
      <c r="Z349" s="402"/>
      <c r="AA349" s="402"/>
      <c r="AB349" s="402"/>
      <c r="AC349" s="402"/>
    </row>
    <row r="350" spans="1:29" s="701" customFormat="1" ht="15">
      <c r="A350" s="702"/>
      <c r="B350" s="402"/>
      <c r="C350" s="402"/>
      <c r="D350" s="402"/>
      <c r="E350" s="402"/>
      <c r="F350" s="402"/>
      <c r="G350" s="402"/>
      <c r="H350" s="402"/>
      <c r="I350" s="402"/>
      <c r="J350" s="402"/>
      <c r="K350" s="402"/>
      <c r="L350" s="402"/>
      <c r="M350" s="402"/>
      <c r="N350" s="402"/>
      <c r="O350" s="402"/>
      <c r="P350" s="402"/>
      <c r="Q350" s="402"/>
      <c r="R350" s="402"/>
      <c r="S350" s="402"/>
      <c r="T350" s="402"/>
      <c r="U350" s="402"/>
      <c r="V350" s="402"/>
      <c r="W350" s="402"/>
      <c r="X350" s="402"/>
      <c r="Y350" s="402"/>
      <c r="Z350" s="402"/>
      <c r="AA350" s="402"/>
      <c r="AB350" s="402"/>
      <c r="AC350" s="402"/>
    </row>
    <row r="351" spans="1:29" s="701" customFormat="1" ht="15">
      <c r="A351" s="702"/>
      <c r="B351" s="402"/>
      <c r="C351" s="402"/>
      <c r="D351" s="402"/>
      <c r="E351" s="402"/>
      <c r="F351" s="402"/>
      <c r="G351" s="402"/>
      <c r="H351" s="402"/>
      <c r="I351" s="402"/>
      <c r="J351" s="402"/>
      <c r="K351" s="402"/>
      <c r="L351" s="402"/>
      <c r="M351" s="402"/>
      <c r="N351" s="402"/>
      <c r="O351" s="402"/>
      <c r="P351" s="402"/>
      <c r="Q351" s="402"/>
      <c r="R351" s="402"/>
      <c r="S351" s="402"/>
      <c r="T351" s="402"/>
      <c r="U351" s="402"/>
      <c r="V351" s="402"/>
      <c r="W351" s="402"/>
      <c r="X351" s="402"/>
      <c r="Y351" s="402"/>
      <c r="Z351" s="402"/>
      <c r="AA351" s="402"/>
      <c r="AB351" s="402"/>
      <c r="AC351" s="402"/>
    </row>
    <row r="352" spans="1:29" s="701" customFormat="1" ht="15">
      <c r="A352" s="702"/>
      <c r="B352" s="402"/>
      <c r="C352" s="402"/>
      <c r="D352" s="402"/>
      <c r="E352" s="402"/>
      <c r="F352" s="402"/>
      <c r="G352" s="402"/>
      <c r="H352" s="402"/>
      <c r="I352" s="402"/>
      <c r="J352" s="402"/>
      <c r="K352" s="402"/>
      <c r="L352" s="402"/>
      <c r="M352" s="402"/>
      <c r="N352" s="402"/>
      <c r="O352" s="402"/>
      <c r="P352" s="402"/>
      <c r="Q352" s="402"/>
      <c r="R352" s="402"/>
      <c r="S352" s="402"/>
      <c r="T352" s="402"/>
      <c r="U352" s="402"/>
      <c r="V352" s="402"/>
      <c r="W352" s="402"/>
      <c r="X352" s="402"/>
      <c r="Y352" s="402"/>
      <c r="Z352" s="402"/>
      <c r="AA352" s="402"/>
      <c r="AB352" s="402"/>
      <c r="AC352" s="402"/>
    </row>
    <row r="353" spans="1:29" s="701" customFormat="1" ht="15">
      <c r="A353" s="702"/>
      <c r="B353" s="402"/>
      <c r="C353" s="402"/>
      <c r="D353" s="402"/>
      <c r="E353" s="402"/>
      <c r="F353" s="402"/>
      <c r="G353" s="402"/>
      <c r="H353" s="402"/>
      <c r="I353" s="402"/>
      <c r="J353" s="402"/>
      <c r="K353" s="402"/>
      <c r="L353" s="402"/>
      <c r="M353" s="402"/>
      <c r="N353" s="402"/>
      <c r="O353" s="402"/>
      <c r="P353" s="402"/>
      <c r="Q353" s="402"/>
      <c r="R353" s="402"/>
      <c r="S353" s="402"/>
      <c r="T353" s="402"/>
      <c r="U353" s="402"/>
      <c r="V353" s="402"/>
      <c r="W353" s="402"/>
      <c r="X353" s="402"/>
      <c r="Y353" s="402"/>
      <c r="Z353" s="402"/>
      <c r="AA353" s="402"/>
      <c r="AB353" s="402"/>
      <c r="AC353" s="402"/>
    </row>
    <row r="354" spans="1:29" s="701" customFormat="1" ht="15">
      <c r="A354" s="702"/>
      <c r="B354" s="402"/>
      <c r="C354" s="402"/>
      <c r="D354" s="402"/>
      <c r="E354" s="402"/>
      <c r="F354" s="402"/>
      <c r="G354" s="402"/>
      <c r="H354" s="402"/>
      <c r="I354" s="402"/>
      <c r="J354" s="402"/>
      <c r="K354" s="402"/>
      <c r="L354" s="402"/>
      <c r="M354" s="402"/>
      <c r="N354" s="402"/>
      <c r="O354" s="402"/>
      <c r="P354" s="402"/>
      <c r="Q354" s="402"/>
      <c r="R354" s="402"/>
      <c r="S354" s="402"/>
      <c r="T354" s="402"/>
      <c r="U354" s="402"/>
      <c r="V354" s="402"/>
      <c r="W354" s="402"/>
      <c r="X354" s="402"/>
      <c r="Y354" s="402"/>
      <c r="Z354" s="402"/>
      <c r="AA354" s="402"/>
      <c r="AB354" s="402"/>
      <c r="AC354" s="402"/>
    </row>
    <row r="355" spans="1:29" s="701" customFormat="1" ht="15">
      <c r="A355" s="702"/>
      <c r="B355" s="402"/>
      <c r="C355" s="402"/>
      <c r="D355" s="402"/>
      <c r="E355" s="402"/>
      <c r="F355" s="402"/>
      <c r="G355" s="402"/>
      <c r="H355" s="402"/>
      <c r="I355" s="402"/>
      <c r="J355" s="402"/>
      <c r="K355" s="402"/>
      <c r="L355" s="402"/>
      <c r="M355" s="402"/>
      <c r="N355" s="402"/>
      <c r="O355" s="402"/>
      <c r="P355" s="402"/>
      <c r="Q355" s="402"/>
      <c r="R355" s="402"/>
      <c r="S355" s="402"/>
      <c r="T355" s="402"/>
      <c r="U355" s="402"/>
      <c r="V355" s="402"/>
      <c r="W355" s="402"/>
      <c r="X355" s="402"/>
      <c r="Y355" s="402"/>
      <c r="Z355" s="402"/>
      <c r="AA355" s="402"/>
      <c r="AB355" s="402"/>
      <c r="AC355" s="402"/>
    </row>
    <row r="356" spans="1:29" s="701" customFormat="1" ht="15">
      <c r="A356" s="702"/>
      <c r="B356" s="402"/>
      <c r="C356" s="402"/>
      <c r="D356" s="402"/>
      <c r="E356" s="402"/>
      <c r="F356" s="402"/>
      <c r="G356" s="402"/>
      <c r="H356" s="402"/>
      <c r="I356" s="402"/>
      <c r="J356" s="402"/>
      <c r="K356" s="402"/>
      <c r="L356" s="402"/>
      <c r="M356" s="402"/>
      <c r="N356" s="402"/>
      <c r="O356" s="402"/>
      <c r="P356" s="402"/>
      <c r="Q356" s="402"/>
      <c r="R356" s="402"/>
      <c r="S356" s="402"/>
      <c r="T356" s="402"/>
      <c r="U356" s="402"/>
      <c r="V356" s="402"/>
      <c r="W356" s="402"/>
      <c r="X356" s="402"/>
      <c r="Y356" s="402"/>
      <c r="Z356" s="402"/>
      <c r="AA356" s="402"/>
      <c r="AB356" s="402"/>
      <c r="AC356" s="402"/>
    </row>
    <row r="357" spans="1:29" s="701" customFormat="1" ht="15">
      <c r="A357" s="702"/>
      <c r="B357" s="402"/>
      <c r="C357" s="402"/>
      <c r="D357" s="402"/>
      <c r="E357" s="402"/>
      <c r="F357" s="402"/>
      <c r="G357" s="402"/>
      <c r="H357" s="402"/>
      <c r="I357" s="402"/>
      <c r="J357" s="402"/>
      <c r="K357" s="402"/>
      <c r="L357" s="402"/>
      <c r="M357" s="402"/>
      <c r="N357" s="402"/>
      <c r="O357" s="402"/>
      <c r="P357" s="402"/>
      <c r="Q357" s="402"/>
      <c r="R357" s="402"/>
      <c r="S357" s="402"/>
      <c r="T357" s="402"/>
      <c r="U357" s="402"/>
      <c r="V357" s="402"/>
      <c r="W357" s="402"/>
      <c r="X357" s="402"/>
      <c r="Y357" s="402"/>
      <c r="Z357" s="402"/>
      <c r="AA357" s="402"/>
      <c r="AB357" s="402"/>
      <c r="AC357" s="402"/>
    </row>
    <row r="358" spans="1:29" s="701" customFormat="1" ht="15">
      <c r="A358" s="702"/>
      <c r="B358" s="402"/>
      <c r="C358" s="402"/>
      <c r="D358" s="402"/>
      <c r="E358" s="402"/>
      <c r="F358" s="402"/>
      <c r="G358" s="402"/>
      <c r="H358" s="402"/>
      <c r="I358" s="402"/>
      <c r="J358" s="402"/>
      <c r="K358" s="402"/>
      <c r="L358" s="402"/>
      <c r="M358" s="402"/>
      <c r="N358" s="402"/>
      <c r="O358" s="402"/>
      <c r="P358" s="402"/>
      <c r="Q358" s="402"/>
      <c r="R358" s="402"/>
      <c r="S358" s="402"/>
      <c r="T358" s="402"/>
      <c r="U358" s="402"/>
      <c r="V358" s="402"/>
      <c r="W358" s="402"/>
      <c r="X358" s="402"/>
      <c r="Y358" s="402"/>
      <c r="Z358" s="402"/>
      <c r="AA358" s="402"/>
      <c r="AB358" s="402"/>
      <c r="AC358" s="402"/>
    </row>
    <row r="359" spans="1:29" s="701" customFormat="1" ht="15">
      <c r="A359" s="702"/>
      <c r="B359" s="402"/>
      <c r="C359" s="402"/>
      <c r="D359" s="402"/>
      <c r="E359" s="402"/>
      <c r="F359" s="402"/>
      <c r="G359" s="402"/>
      <c r="H359" s="402"/>
      <c r="I359" s="402"/>
      <c r="J359" s="402"/>
      <c r="K359" s="402"/>
      <c r="L359" s="402"/>
      <c r="M359" s="402"/>
      <c r="N359" s="402"/>
      <c r="O359" s="402"/>
      <c r="P359" s="402"/>
      <c r="Q359" s="402"/>
      <c r="R359" s="402"/>
      <c r="S359" s="402"/>
      <c r="T359" s="402"/>
      <c r="U359" s="402"/>
      <c r="V359" s="402"/>
      <c r="W359" s="402"/>
      <c r="X359" s="402"/>
      <c r="Y359" s="402"/>
      <c r="Z359" s="402"/>
      <c r="AA359" s="402"/>
      <c r="AB359" s="402"/>
      <c r="AC359" s="402"/>
    </row>
    <row r="360" spans="1:29" s="701" customFormat="1" ht="15">
      <c r="A360" s="702"/>
      <c r="B360" s="402"/>
      <c r="C360" s="402"/>
      <c r="D360" s="402"/>
      <c r="E360" s="402"/>
      <c r="F360" s="402"/>
      <c r="G360" s="402"/>
      <c r="H360" s="402"/>
      <c r="I360" s="402"/>
      <c r="J360" s="402"/>
      <c r="K360" s="402"/>
      <c r="L360" s="402"/>
      <c r="M360" s="402"/>
      <c r="N360" s="402"/>
      <c r="O360" s="402"/>
      <c r="P360" s="402"/>
      <c r="Q360" s="402"/>
      <c r="R360" s="402"/>
      <c r="S360" s="402"/>
      <c r="T360" s="402"/>
      <c r="U360" s="402"/>
      <c r="V360" s="402"/>
      <c r="W360" s="402"/>
      <c r="X360" s="402"/>
      <c r="Y360" s="402"/>
      <c r="Z360" s="402"/>
      <c r="AA360" s="402"/>
      <c r="AB360" s="402"/>
      <c r="AC360" s="402"/>
    </row>
    <row r="361" spans="1:29" s="701" customFormat="1" ht="15">
      <c r="A361" s="702"/>
      <c r="B361" s="402"/>
      <c r="C361" s="402"/>
      <c r="D361" s="402"/>
      <c r="E361" s="402"/>
      <c r="F361" s="402"/>
      <c r="G361" s="402"/>
      <c r="H361" s="402"/>
      <c r="I361" s="402"/>
      <c r="J361" s="402"/>
      <c r="K361" s="402"/>
      <c r="L361" s="402"/>
      <c r="M361" s="402"/>
      <c r="N361" s="402"/>
      <c r="O361" s="402"/>
      <c r="P361" s="402"/>
      <c r="Q361" s="402"/>
      <c r="R361" s="402"/>
      <c r="S361" s="402"/>
      <c r="T361" s="402"/>
      <c r="U361" s="402"/>
      <c r="V361" s="402"/>
      <c r="W361" s="402"/>
      <c r="X361" s="402"/>
      <c r="Y361" s="402"/>
      <c r="Z361" s="402"/>
      <c r="AA361" s="402"/>
      <c r="AB361" s="402"/>
      <c r="AC361" s="402"/>
    </row>
    <row r="362" spans="1:29" s="701" customFormat="1" ht="15">
      <c r="A362" s="702"/>
      <c r="B362" s="402"/>
      <c r="C362" s="402"/>
      <c r="D362" s="402"/>
      <c r="E362" s="402"/>
      <c r="F362" s="402"/>
      <c r="G362" s="402"/>
      <c r="H362" s="402"/>
      <c r="I362" s="402"/>
      <c r="J362" s="402"/>
      <c r="K362" s="402"/>
      <c r="L362" s="402"/>
      <c r="M362" s="402"/>
      <c r="N362" s="402"/>
      <c r="O362" s="402"/>
      <c r="P362" s="402"/>
      <c r="Q362" s="402"/>
      <c r="R362" s="402"/>
      <c r="S362" s="402"/>
      <c r="T362" s="402"/>
      <c r="U362" s="402"/>
      <c r="V362" s="402"/>
      <c r="W362" s="402"/>
      <c r="X362" s="402"/>
      <c r="Y362" s="402"/>
      <c r="Z362" s="402"/>
      <c r="AA362" s="402"/>
      <c r="AB362" s="402"/>
      <c r="AC362" s="402"/>
    </row>
    <row r="363" spans="1:29" s="701" customFormat="1" ht="15">
      <c r="A363" s="702"/>
      <c r="B363" s="402"/>
      <c r="C363" s="402"/>
      <c r="D363" s="402"/>
      <c r="E363" s="402"/>
      <c r="F363" s="402"/>
      <c r="G363" s="402"/>
      <c r="H363" s="402"/>
      <c r="I363" s="402"/>
      <c r="J363" s="402"/>
      <c r="K363" s="402"/>
      <c r="L363" s="402"/>
      <c r="M363" s="402"/>
      <c r="N363" s="402"/>
      <c r="O363" s="402"/>
      <c r="P363" s="402"/>
      <c r="Q363" s="402"/>
      <c r="R363" s="402"/>
      <c r="S363" s="402"/>
      <c r="T363" s="402"/>
      <c r="U363" s="402"/>
      <c r="V363" s="402"/>
      <c r="W363" s="402"/>
      <c r="X363" s="402"/>
      <c r="Y363" s="402"/>
      <c r="Z363" s="402"/>
      <c r="AA363" s="402"/>
      <c r="AB363" s="402"/>
      <c r="AC363" s="402"/>
    </row>
    <row r="364" spans="1:29" s="701" customFormat="1" ht="15">
      <c r="A364" s="702"/>
      <c r="B364" s="402"/>
      <c r="C364" s="402"/>
      <c r="D364" s="402"/>
      <c r="E364" s="402"/>
      <c r="F364" s="402"/>
      <c r="G364" s="402"/>
      <c r="H364" s="402"/>
      <c r="I364" s="402"/>
      <c r="J364" s="402"/>
      <c r="K364" s="402"/>
      <c r="L364" s="402"/>
      <c r="M364" s="402"/>
      <c r="N364" s="402"/>
      <c r="O364" s="402"/>
      <c r="P364" s="402"/>
      <c r="Q364" s="402"/>
      <c r="R364" s="402"/>
      <c r="S364" s="402"/>
      <c r="T364" s="402"/>
      <c r="U364" s="402"/>
      <c r="V364" s="402"/>
      <c r="W364" s="402"/>
      <c r="X364" s="402"/>
      <c r="Y364" s="402"/>
      <c r="Z364" s="402"/>
      <c r="AA364" s="402"/>
      <c r="AB364" s="402"/>
      <c r="AC364" s="402"/>
    </row>
    <row r="365" spans="1:29" s="701" customFormat="1" ht="15">
      <c r="A365" s="702"/>
      <c r="B365" s="402"/>
      <c r="C365" s="402"/>
      <c r="D365" s="402"/>
      <c r="E365" s="402"/>
      <c r="F365" s="402"/>
      <c r="G365" s="402"/>
      <c r="H365" s="402"/>
      <c r="I365" s="402"/>
      <c r="J365" s="402"/>
      <c r="K365" s="402"/>
      <c r="L365" s="402"/>
      <c r="M365" s="402"/>
      <c r="N365" s="402"/>
      <c r="O365" s="402"/>
      <c r="P365" s="402"/>
      <c r="Q365" s="402"/>
      <c r="R365" s="402"/>
      <c r="S365" s="402"/>
      <c r="T365" s="402"/>
      <c r="U365" s="402"/>
      <c r="V365" s="402"/>
      <c r="W365" s="402"/>
      <c r="X365" s="402"/>
      <c r="Y365" s="402"/>
      <c r="Z365" s="402"/>
      <c r="AA365" s="402"/>
      <c r="AB365" s="402"/>
      <c r="AC365" s="402"/>
    </row>
    <row r="366" spans="1:29" s="701" customFormat="1" ht="15">
      <c r="A366" s="702"/>
      <c r="B366" s="402"/>
      <c r="C366" s="402"/>
      <c r="D366" s="402"/>
      <c r="E366" s="402"/>
      <c r="F366" s="402"/>
      <c r="G366" s="402"/>
      <c r="H366" s="402"/>
      <c r="I366" s="402"/>
      <c r="J366" s="402"/>
      <c r="K366" s="402"/>
      <c r="L366" s="402"/>
      <c r="M366" s="402"/>
      <c r="N366" s="402"/>
      <c r="O366" s="402"/>
      <c r="P366" s="402"/>
      <c r="Q366" s="402"/>
      <c r="R366" s="402"/>
      <c r="S366" s="402"/>
      <c r="T366" s="402"/>
      <c r="U366" s="402"/>
      <c r="V366" s="402"/>
      <c r="W366" s="402"/>
      <c r="X366" s="402"/>
      <c r="Y366" s="402"/>
      <c r="Z366" s="402"/>
      <c r="AA366" s="402"/>
      <c r="AB366" s="402"/>
      <c r="AC366" s="402"/>
    </row>
    <row r="367" spans="1:29" s="701" customFormat="1" ht="15">
      <c r="A367" s="702"/>
      <c r="B367" s="402"/>
      <c r="C367" s="402"/>
      <c r="D367" s="402"/>
      <c r="E367" s="402"/>
      <c r="F367" s="402"/>
      <c r="G367" s="402"/>
      <c r="H367" s="402"/>
      <c r="I367" s="402"/>
      <c r="J367" s="402"/>
      <c r="K367" s="402"/>
      <c r="L367" s="402"/>
      <c r="M367" s="402"/>
      <c r="N367" s="402"/>
      <c r="O367" s="402"/>
      <c r="P367" s="402"/>
      <c r="Q367" s="402"/>
      <c r="R367" s="402"/>
      <c r="S367" s="402"/>
      <c r="T367" s="402"/>
      <c r="U367" s="402"/>
      <c r="V367" s="402"/>
      <c r="W367" s="402"/>
      <c r="X367" s="402"/>
      <c r="Y367" s="402"/>
      <c r="Z367" s="402"/>
      <c r="AA367" s="402"/>
      <c r="AB367" s="402"/>
      <c r="AC367" s="402"/>
    </row>
    <row r="368" spans="1:29" s="701" customFormat="1" ht="15">
      <c r="A368" s="702"/>
      <c r="B368" s="402"/>
      <c r="C368" s="402"/>
      <c r="D368" s="402"/>
      <c r="E368" s="402"/>
      <c r="F368" s="402"/>
      <c r="G368" s="402"/>
      <c r="H368" s="402"/>
      <c r="I368" s="402"/>
      <c r="J368" s="402"/>
      <c r="K368" s="402"/>
      <c r="L368" s="402"/>
      <c r="M368" s="402"/>
      <c r="N368" s="402"/>
      <c r="O368" s="402"/>
      <c r="P368" s="402"/>
      <c r="Q368" s="402"/>
      <c r="R368" s="402"/>
      <c r="S368" s="402"/>
      <c r="T368" s="402"/>
      <c r="U368" s="402"/>
      <c r="V368" s="402"/>
      <c r="W368" s="402"/>
      <c r="X368" s="402"/>
      <c r="Y368" s="402"/>
      <c r="Z368" s="402"/>
      <c r="AA368" s="402"/>
      <c r="AB368" s="402"/>
      <c r="AC368" s="402"/>
    </row>
    <row r="369" spans="1:29" s="701" customFormat="1" ht="15">
      <c r="A369" s="702"/>
      <c r="B369" s="402"/>
      <c r="C369" s="402"/>
      <c r="D369" s="402"/>
      <c r="E369" s="402"/>
      <c r="F369" s="402"/>
      <c r="G369" s="402"/>
      <c r="H369" s="402"/>
      <c r="I369" s="402"/>
      <c r="J369" s="402"/>
      <c r="K369" s="402"/>
      <c r="L369" s="402"/>
      <c r="M369" s="402"/>
      <c r="N369" s="402"/>
      <c r="O369" s="402"/>
      <c r="P369" s="402"/>
      <c r="Q369" s="402"/>
      <c r="R369" s="402"/>
      <c r="S369" s="402"/>
      <c r="T369" s="402"/>
      <c r="U369" s="402"/>
      <c r="V369" s="402"/>
      <c r="W369" s="402"/>
      <c r="X369" s="402"/>
      <c r="Y369" s="402"/>
      <c r="Z369" s="402"/>
      <c r="AA369" s="402"/>
      <c r="AB369" s="402"/>
      <c r="AC369" s="402"/>
    </row>
    <row r="370" spans="1:29" s="701" customFormat="1" ht="15">
      <c r="A370" s="702"/>
      <c r="B370" s="402"/>
      <c r="C370" s="402"/>
      <c r="D370" s="402"/>
      <c r="E370" s="402"/>
      <c r="F370" s="402"/>
      <c r="G370" s="402"/>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row>
    <row r="371" spans="1:29" s="701" customFormat="1" ht="15">
      <c r="A371" s="702"/>
      <c r="B371" s="402"/>
      <c r="C371" s="402"/>
      <c r="D371" s="402"/>
      <c r="E371" s="402"/>
      <c r="F371" s="402"/>
      <c r="G371" s="402"/>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row>
    <row r="372" spans="1:29" s="701" customFormat="1" ht="15">
      <c r="A372" s="702"/>
      <c r="B372" s="402"/>
      <c r="C372" s="402"/>
      <c r="D372" s="402"/>
      <c r="E372" s="402"/>
      <c r="F372" s="402"/>
      <c r="G372" s="402"/>
      <c r="H372" s="402"/>
      <c r="I372" s="402"/>
      <c r="J372" s="402"/>
      <c r="K372" s="402"/>
      <c r="L372" s="402"/>
      <c r="M372" s="402"/>
      <c r="N372" s="402"/>
      <c r="O372" s="402"/>
      <c r="P372" s="402"/>
      <c r="Q372" s="402"/>
      <c r="R372" s="402"/>
      <c r="S372" s="402"/>
      <c r="T372" s="402"/>
      <c r="U372" s="402"/>
      <c r="V372" s="402"/>
      <c r="W372" s="402"/>
      <c r="X372" s="402"/>
      <c r="Y372" s="402"/>
      <c r="Z372" s="402"/>
      <c r="AA372" s="402"/>
      <c r="AB372" s="402"/>
      <c r="AC372" s="402"/>
    </row>
    <row r="373" spans="1:29" s="701" customFormat="1" ht="15">
      <c r="A373" s="702"/>
      <c r="B373" s="402"/>
      <c r="C373" s="402"/>
      <c r="D373" s="402"/>
      <c r="E373" s="402"/>
      <c r="F373" s="402"/>
      <c r="G373" s="402"/>
      <c r="H373" s="402"/>
      <c r="I373" s="402"/>
      <c r="J373" s="402"/>
      <c r="K373" s="402"/>
      <c r="L373" s="402"/>
      <c r="M373" s="402"/>
      <c r="N373" s="402"/>
      <c r="O373" s="402"/>
      <c r="P373" s="402"/>
      <c r="Q373" s="402"/>
      <c r="R373" s="402"/>
      <c r="S373" s="402"/>
      <c r="T373" s="402"/>
      <c r="U373" s="402"/>
      <c r="V373" s="402"/>
      <c r="W373" s="402"/>
      <c r="X373" s="402"/>
      <c r="Y373" s="402"/>
      <c r="Z373" s="402"/>
      <c r="AA373" s="402"/>
      <c r="AB373" s="402"/>
      <c r="AC373" s="402"/>
    </row>
    <row r="374" spans="1:29" s="701" customFormat="1" ht="15">
      <c r="A374" s="702"/>
      <c r="B374" s="402"/>
      <c r="C374" s="402"/>
      <c r="D374" s="402"/>
      <c r="E374" s="402"/>
      <c r="F374" s="402"/>
      <c r="G374" s="402"/>
      <c r="H374" s="402"/>
      <c r="I374" s="402"/>
      <c r="J374" s="402"/>
      <c r="K374" s="402"/>
      <c r="L374" s="402"/>
      <c r="M374" s="402"/>
      <c r="N374" s="402"/>
      <c r="O374" s="402"/>
      <c r="P374" s="402"/>
      <c r="Q374" s="402"/>
      <c r="R374" s="402"/>
      <c r="S374" s="402"/>
      <c r="T374" s="402"/>
      <c r="U374" s="402"/>
      <c r="V374" s="402"/>
      <c r="W374" s="402"/>
      <c r="X374" s="402"/>
      <c r="Y374" s="402"/>
      <c r="Z374" s="402"/>
      <c r="AA374" s="402"/>
      <c r="AB374" s="402"/>
      <c r="AC374" s="402"/>
    </row>
    <row r="375" spans="1:29" s="701" customFormat="1" ht="15">
      <c r="A375" s="702"/>
      <c r="B375" s="402"/>
      <c r="C375" s="402"/>
      <c r="D375" s="402"/>
      <c r="E375" s="402"/>
      <c r="F375" s="402"/>
      <c r="G375" s="402"/>
      <c r="H375" s="402"/>
      <c r="I375" s="402"/>
      <c r="J375" s="402"/>
      <c r="K375" s="402"/>
      <c r="L375" s="402"/>
      <c r="M375" s="402"/>
      <c r="N375" s="402"/>
      <c r="O375" s="402"/>
      <c r="P375" s="402"/>
      <c r="Q375" s="402"/>
      <c r="R375" s="402"/>
      <c r="S375" s="402"/>
      <c r="T375" s="402"/>
      <c r="U375" s="402"/>
      <c r="V375" s="402"/>
      <c r="W375" s="402"/>
      <c r="X375" s="402"/>
      <c r="Y375" s="402"/>
      <c r="Z375" s="402"/>
      <c r="AA375" s="402"/>
      <c r="AB375" s="402"/>
      <c r="AC375" s="402"/>
    </row>
    <row r="376" spans="1:29" s="701" customFormat="1" ht="15">
      <c r="A376" s="702"/>
      <c r="B376" s="402"/>
      <c r="C376" s="402"/>
      <c r="D376" s="402"/>
      <c r="E376" s="402"/>
      <c r="F376" s="402"/>
      <c r="G376" s="402"/>
      <c r="H376" s="402"/>
      <c r="I376" s="402"/>
      <c r="J376" s="402"/>
      <c r="K376" s="402"/>
      <c r="L376" s="402"/>
      <c r="M376" s="402"/>
      <c r="N376" s="402"/>
      <c r="O376" s="402"/>
      <c r="P376" s="402"/>
      <c r="Q376" s="402"/>
      <c r="R376" s="402"/>
      <c r="S376" s="402"/>
      <c r="T376" s="402"/>
      <c r="U376" s="402"/>
      <c r="V376" s="402"/>
      <c r="W376" s="402"/>
      <c r="X376" s="402"/>
      <c r="Y376" s="402"/>
      <c r="Z376" s="402"/>
      <c r="AA376" s="402"/>
      <c r="AB376" s="402"/>
      <c r="AC376" s="402"/>
    </row>
    <row r="377" spans="1:29" s="701" customFormat="1" ht="15">
      <c r="A377" s="702"/>
      <c r="B377" s="402"/>
      <c r="C377" s="402"/>
      <c r="D377" s="402"/>
      <c r="E377" s="402"/>
      <c r="F377" s="402"/>
      <c r="G377" s="402"/>
      <c r="H377" s="402"/>
      <c r="I377" s="402"/>
      <c r="J377" s="402"/>
      <c r="K377" s="402"/>
      <c r="L377" s="402"/>
      <c r="M377" s="402"/>
      <c r="N377" s="402"/>
      <c r="O377" s="402"/>
      <c r="P377" s="402"/>
      <c r="Q377" s="402"/>
      <c r="R377" s="402"/>
      <c r="S377" s="402"/>
      <c r="T377" s="402"/>
      <c r="U377" s="402"/>
      <c r="V377" s="402"/>
      <c r="W377" s="402"/>
      <c r="X377" s="402"/>
      <c r="Y377" s="402"/>
      <c r="Z377" s="402"/>
      <c r="AA377" s="402"/>
      <c r="AB377" s="402"/>
      <c r="AC377" s="402"/>
    </row>
    <row r="378" spans="1:29" s="701" customFormat="1" ht="15">
      <c r="A378" s="702"/>
      <c r="B378" s="402"/>
      <c r="C378" s="402"/>
      <c r="D378" s="402"/>
      <c r="E378" s="402"/>
      <c r="F378" s="402"/>
      <c r="G378" s="402"/>
      <c r="H378" s="402"/>
      <c r="I378" s="402"/>
      <c r="J378" s="402"/>
      <c r="K378" s="402"/>
      <c r="L378" s="402"/>
      <c r="M378" s="402"/>
      <c r="N378" s="402"/>
      <c r="O378" s="402"/>
      <c r="P378" s="402"/>
      <c r="Q378" s="402"/>
      <c r="R378" s="402"/>
      <c r="S378" s="402"/>
      <c r="T378" s="402"/>
      <c r="U378" s="402"/>
      <c r="V378" s="402"/>
      <c r="W378" s="402"/>
      <c r="X378" s="402"/>
      <c r="Y378" s="402"/>
      <c r="Z378" s="402"/>
      <c r="AA378" s="402"/>
      <c r="AB378" s="402"/>
      <c r="AC378" s="402"/>
    </row>
    <row r="379" spans="1:29" s="701" customFormat="1" ht="15">
      <c r="A379" s="702"/>
      <c r="B379" s="402"/>
      <c r="C379" s="402"/>
      <c r="D379" s="402"/>
      <c r="E379" s="402"/>
      <c r="F379" s="402"/>
      <c r="G379" s="402"/>
      <c r="H379" s="402"/>
      <c r="I379" s="402"/>
      <c r="J379" s="402"/>
      <c r="K379" s="402"/>
      <c r="L379" s="402"/>
      <c r="M379" s="402"/>
      <c r="N379" s="402"/>
      <c r="O379" s="402"/>
      <c r="P379" s="402"/>
      <c r="Q379" s="402"/>
      <c r="R379" s="402"/>
      <c r="S379" s="402"/>
      <c r="T379" s="402"/>
      <c r="U379" s="402"/>
      <c r="V379" s="402"/>
      <c r="W379" s="402"/>
      <c r="X379" s="402"/>
      <c r="Y379" s="402"/>
      <c r="Z379" s="402"/>
      <c r="AA379" s="402"/>
      <c r="AB379" s="402"/>
      <c r="AC379" s="402"/>
    </row>
    <row r="380" spans="1:29" s="701" customFormat="1" ht="15">
      <c r="A380" s="702"/>
      <c r="B380" s="402"/>
      <c r="C380" s="402"/>
      <c r="D380" s="402"/>
      <c r="E380" s="402"/>
      <c r="F380" s="402"/>
      <c r="G380" s="402"/>
      <c r="H380" s="402"/>
      <c r="I380" s="402"/>
      <c r="J380" s="402"/>
      <c r="K380" s="402"/>
      <c r="L380" s="402"/>
      <c r="M380" s="402"/>
      <c r="N380" s="402"/>
      <c r="O380" s="402"/>
      <c r="P380" s="402"/>
      <c r="Q380" s="402"/>
      <c r="R380" s="402"/>
      <c r="S380" s="402"/>
      <c r="T380" s="402"/>
      <c r="U380" s="402"/>
      <c r="V380" s="402"/>
      <c r="W380" s="402"/>
      <c r="X380" s="402"/>
      <c r="Y380" s="402"/>
      <c r="Z380" s="402"/>
      <c r="AA380" s="402"/>
      <c r="AB380" s="402"/>
      <c r="AC380" s="402"/>
    </row>
    <row r="381" spans="1:29" s="701" customFormat="1" ht="15">
      <c r="A381" s="702"/>
      <c r="B381" s="402"/>
      <c r="C381" s="402"/>
      <c r="D381" s="402"/>
      <c r="E381" s="402"/>
      <c r="F381" s="402"/>
      <c r="G381" s="402"/>
      <c r="H381" s="402"/>
      <c r="I381" s="402"/>
      <c r="J381" s="402"/>
      <c r="K381" s="402"/>
      <c r="L381" s="402"/>
      <c r="M381" s="402"/>
      <c r="N381" s="402"/>
      <c r="O381" s="402"/>
      <c r="P381" s="402"/>
      <c r="Q381" s="402"/>
      <c r="R381" s="402"/>
      <c r="S381" s="402"/>
      <c r="T381" s="402"/>
      <c r="U381" s="402"/>
      <c r="V381" s="402"/>
      <c r="W381" s="402"/>
      <c r="X381" s="402"/>
      <c r="Y381" s="402"/>
      <c r="Z381" s="402"/>
      <c r="AA381" s="402"/>
      <c r="AB381" s="402"/>
      <c r="AC381" s="402"/>
    </row>
    <row r="382" spans="1:29" s="701" customFormat="1" ht="15">
      <c r="A382" s="702"/>
      <c r="B382" s="402"/>
      <c r="C382" s="402"/>
      <c r="D382" s="402"/>
      <c r="E382" s="402"/>
      <c r="F382" s="402"/>
      <c r="G382" s="402"/>
      <c r="H382" s="402"/>
      <c r="I382" s="402"/>
      <c r="J382" s="402"/>
      <c r="K382" s="402"/>
      <c r="L382" s="402"/>
      <c r="M382" s="402"/>
      <c r="N382" s="402"/>
      <c r="O382" s="402"/>
      <c r="P382" s="402"/>
      <c r="Q382" s="402"/>
      <c r="R382" s="402"/>
      <c r="S382" s="402"/>
      <c r="T382" s="402"/>
      <c r="U382" s="402"/>
      <c r="V382" s="402"/>
      <c r="W382" s="402"/>
      <c r="X382" s="402"/>
      <c r="Y382" s="402"/>
      <c r="Z382" s="402"/>
      <c r="AA382" s="402"/>
      <c r="AB382" s="402"/>
      <c r="AC382" s="402"/>
    </row>
    <row r="383" spans="1:29" s="701" customFormat="1" ht="15">
      <c r="A383" s="702"/>
      <c r="B383" s="402"/>
      <c r="C383" s="402"/>
      <c r="D383" s="402"/>
      <c r="E383" s="402"/>
      <c r="F383" s="402"/>
      <c r="G383" s="402"/>
      <c r="H383" s="402"/>
      <c r="I383" s="402"/>
      <c r="J383" s="402"/>
      <c r="K383" s="402"/>
      <c r="L383" s="402"/>
      <c r="M383" s="402"/>
      <c r="N383" s="402"/>
      <c r="O383" s="402"/>
      <c r="P383" s="402"/>
      <c r="Q383" s="402"/>
      <c r="R383" s="402"/>
      <c r="S383" s="402"/>
      <c r="T383" s="402"/>
      <c r="U383" s="402"/>
      <c r="V383" s="402"/>
      <c r="W383" s="402"/>
      <c r="X383" s="402"/>
      <c r="Y383" s="402"/>
      <c r="Z383" s="402"/>
      <c r="AA383" s="402"/>
      <c r="AB383" s="402"/>
      <c r="AC383" s="402"/>
    </row>
    <row r="384" spans="1:29" s="701" customFormat="1" ht="15">
      <c r="A384" s="702"/>
      <c r="B384" s="402"/>
      <c r="C384" s="402"/>
      <c r="D384" s="402"/>
      <c r="E384" s="402"/>
      <c r="F384" s="402"/>
      <c r="G384" s="402"/>
      <c r="H384" s="402"/>
      <c r="I384" s="402"/>
      <c r="J384" s="402"/>
      <c r="K384" s="402"/>
      <c r="L384" s="402"/>
      <c r="M384" s="402"/>
      <c r="N384" s="402"/>
      <c r="O384" s="402"/>
      <c r="P384" s="402"/>
      <c r="Q384" s="402"/>
      <c r="R384" s="402"/>
      <c r="S384" s="402"/>
      <c r="T384" s="402"/>
      <c r="U384" s="402"/>
      <c r="V384" s="402"/>
      <c r="W384" s="402"/>
      <c r="X384" s="402"/>
      <c r="Y384" s="402"/>
      <c r="Z384" s="402"/>
      <c r="AA384" s="402"/>
      <c r="AB384" s="402"/>
      <c r="AC384" s="402"/>
    </row>
    <row r="385" spans="1:29" s="701" customFormat="1" ht="15">
      <c r="A385" s="702"/>
      <c r="B385" s="402"/>
      <c r="C385" s="402"/>
      <c r="D385" s="402"/>
      <c r="E385" s="402"/>
      <c r="F385" s="402"/>
      <c r="G385" s="402"/>
      <c r="H385" s="402"/>
      <c r="I385" s="402"/>
      <c r="J385" s="402"/>
      <c r="K385" s="402"/>
      <c r="L385" s="402"/>
      <c r="M385" s="402"/>
      <c r="N385" s="402"/>
      <c r="O385" s="402"/>
      <c r="P385" s="402"/>
      <c r="Q385" s="402"/>
      <c r="R385" s="402"/>
      <c r="S385" s="402"/>
      <c r="T385" s="402"/>
      <c r="U385" s="402"/>
      <c r="V385" s="402"/>
      <c r="W385" s="402"/>
      <c r="X385" s="402"/>
      <c r="Y385" s="402"/>
      <c r="Z385" s="402"/>
      <c r="AA385" s="402"/>
      <c r="AB385" s="402"/>
      <c r="AC385" s="402"/>
    </row>
    <row r="386" spans="1:29" s="701" customFormat="1" ht="15">
      <c r="A386" s="702"/>
      <c r="B386" s="402"/>
      <c r="C386" s="402"/>
      <c r="D386" s="402"/>
      <c r="E386" s="402"/>
      <c r="F386" s="402"/>
      <c r="G386" s="402"/>
      <c r="H386" s="402"/>
      <c r="I386" s="402"/>
      <c r="J386" s="402"/>
      <c r="K386" s="402"/>
      <c r="L386" s="402"/>
      <c r="M386" s="402"/>
      <c r="N386" s="402"/>
      <c r="O386" s="402"/>
      <c r="P386" s="402"/>
      <c r="Q386" s="402"/>
      <c r="R386" s="402"/>
      <c r="S386" s="402"/>
      <c r="T386" s="402"/>
      <c r="U386" s="402"/>
      <c r="V386" s="402"/>
      <c r="W386" s="402"/>
      <c r="X386" s="402"/>
      <c r="Y386" s="402"/>
      <c r="Z386" s="402"/>
      <c r="AA386" s="402"/>
      <c r="AB386" s="402"/>
      <c r="AC386" s="402"/>
    </row>
    <row r="387" spans="1:29" s="701" customFormat="1" ht="15">
      <c r="A387" s="702"/>
      <c r="B387" s="402"/>
      <c r="C387" s="402"/>
      <c r="D387" s="402"/>
      <c r="E387" s="402"/>
      <c r="F387" s="402"/>
      <c r="G387" s="402"/>
      <c r="H387" s="402"/>
      <c r="I387" s="402"/>
      <c r="J387" s="402"/>
      <c r="K387" s="402"/>
      <c r="L387" s="402"/>
      <c r="M387" s="402"/>
      <c r="N387" s="402"/>
      <c r="O387" s="402"/>
      <c r="P387" s="402"/>
      <c r="Q387" s="402"/>
      <c r="R387" s="402"/>
      <c r="S387" s="402"/>
      <c r="T387" s="402"/>
      <c r="U387" s="402"/>
      <c r="V387" s="402"/>
      <c r="W387" s="402"/>
      <c r="X387" s="402"/>
      <c r="Y387" s="402"/>
      <c r="Z387" s="402"/>
      <c r="AA387" s="402"/>
      <c r="AB387" s="402"/>
      <c r="AC387" s="402"/>
    </row>
    <row r="388" spans="1:29" s="701" customFormat="1" ht="15">
      <c r="A388" s="702"/>
      <c r="B388" s="402"/>
      <c r="C388" s="402"/>
      <c r="D388" s="402"/>
      <c r="E388" s="402"/>
      <c r="F388" s="402"/>
      <c r="G388" s="402"/>
      <c r="H388" s="402"/>
      <c r="I388" s="402"/>
      <c r="J388" s="402"/>
      <c r="K388" s="402"/>
      <c r="L388" s="402"/>
      <c r="M388" s="402"/>
      <c r="N388" s="402"/>
      <c r="O388" s="402"/>
      <c r="P388" s="402"/>
      <c r="Q388" s="402"/>
      <c r="R388" s="402"/>
      <c r="S388" s="402"/>
      <c r="T388" s="402"/>
      <c r="U388" s="402"/>
      <c r="V388" s="402"/>
      <c r="W388" s="402"/>
      <c r="X388" s="402"/>
      <c r="Y388" s="402"/>
      <c r="Z388" s="402"/>
      <c r="AA388" s="402"/>
      <c r="AB388" s="402"/>
      <c r="AC388" s="402"/>
    </row>
    <row r="389" spans="1:29" s="701" customFormat="1" ht="15">
      <c r="A389" s="702"/>
      <c r="B389" s="402"/>
      <c r="C389" s="402"/>
      <c r="D389" s="402"/>
      <c r="E389" s="402"/>
      <c r="F389" s="402"/>
      <c r="G389" s="402"/>
      <c r="H389" s="402"/>
      <c r="I389" s="402"/>
      <c r="J389" s="402"/>
      <c r="K389" s="402"/>
      <c r="L389" s="402"/>
      <c r="M389" s="402"/>
      <c r="N389" s="402"/>
      <c r="O389" s="402"/>
      <c r="P389" s="402"/>
      <c r="Q389" s="402"/>
      <c r="R389" s="402"/>
      <c r="S389" s="402"/>
      <c r="T389" s="402"/>
      <c r="U389" s="402"/>
      <c r="V389" s="402"/>
      <c r="W389" s="402"/>
      <c r="X389" s="402"/>
      <c r="Y389" s="402"/>
      <c r="Z389" s="402"/>
      <c r="AA389" s="402"/>
      <c r="AB389" s="402"/>
      <c r="AC389" s="402"/>
    </row>
    <row r="390" spans="1:29" s="701" customFormat="1" ht="15">
      <c r="A390" s="702"/>
      <c r="B390" s="402"/>
      <c r="C390" s="402"/>
      <c r="D390" s="402"/>
      <c r="E390" s="402"/>
      <c r="F390" s="402"/>
      <c r="G390" s="402"/>
      <c r="H390" s="402"/>
      <c r="I390" s="402"/>
      <c r="J390" s="402"/>
      <c r="K390" s="402"/>
      <c r="L390" s="402"/>
      <c r="M390" s="402"/>
      <c r="N390" s="402"/>
      <c r="O390" s="402"/>
      <c r="P390" s="402"/>
      <c r="Q390" s="402"/>
      <c r="R390" s="402"/>
      <c r="S390" s="402"/>
      <c r="T390" s="402"/>
      <c r="U390" s="402"/>
      <c r="V390" s="402"/>
      <c r="W390" s="402"/>
      <c r="X390" s="402"/>
      <c r="Y390" s="402"/>
      <c r="Z390" s="402"/>
      <c r="AA390" s="402"/>
      <c r="AB390" s="402"/>
      <c r="AC390" s="402"/>
    </row>
    <row r="391" spans="1:29" s="701" customFormat="1" ht="15">
      <c r="A391" s="702"/>
      <c r="B391" s="402"/>
      <c r="C391" s="402"/>
      <c r="D391" s="402"/>
      <c r="E391" s="402"/>
      <c r="F391" s="402"/>
      <c r="G391" s="402"/>
      <c r="H391" s="402"/>
      <c r="I391" s="402"/>
      <c r="J391" s="402"/>
      <c r="K391" s="402"/>
      <c r="L391" s="402"/>
      <c r="M391" s="402"/>
      <c r="N391" s="402"/>
      <c r="O391" s="402"/>
      <c r="P391" s="402"/>
      <c r="Q391" s="402"/>
      <c r="R391" s="402"/>
      <c r="S391" s="402"/>
      <c r="T391" s="402"/>
      <c r="U391" s="402"/>
      <c r="V391" s="402"/>
      <c r="W391" s="402"/>
      <c r="X391" s="402"/>
      <c r="Y391" s="402"/>
      <c r="Z391" s="402"/>
      <c r="AA391" s="402"/>
      <c r="AB391" s="402"/>
      <c r="AC391" s="402"/>
    </row>
    <row r="392" spans="1:29" s="701" customFormat="1" ht="15">
      <c r="A392" s="702"/>
      <c r="B392" s="402"/>
      <c r="C392" s="402"/>
      <c r="D392" s="402"/>
      <c r="E392" s="402"/>
      <c r="F392" s="402"/>
      <c r="G392" s="402"/>
      <c r="H392" s="402"/>
      <c r="I392" s="402"/>
      <c r="J392" s="402"/>
      <c r="K392" s="402"/>
      <c r="L392" s="402"/>
      <c r="M392" s="402"/>
      <c r="N392" s="402"/>
      <c r="O392" s="402"/>
      <c r="P392" s="402"/>
      <c r="Q392" s="402"/>
      <c r="R392" s="402"/>
      <c r="S392" s="402"/>
      <c r="T392" s="402"/>
      <c r="U392" s="402"/>
      <c r="V392" s="402"/>
      <c r="W392" s="402"/>
      <c r="X392" s="402"/>
      <c r="Y392" s="402"/>
      <c r="Z392" s="402"/>
      <c r="AA392" s="402"/>
      <c r="AB392" s="402"/>
      <c r="AC392" s="402"/>
    </row>
    <row r="393" spans="1:29" s="701" customFormat="1" ht="15">
      <c r="A393" s="702"/>
      <c r="B393" s="402"/>
      <c r="C393" s="402"/>
      <c r="D393" s="402"/>
      <c r="E393" s="402"/>
      <c r="F393" s="402"/>
      <c r="G393" s="402"/>
      <c r="H393" s="402"/>
      <c r="I393" s="402"/>
      <c r="J393" s="402"/>
      <c r="K393" s="402"/>
      <c r="L393" s="402"/>
      <c r="M393" s="402"/>
      <c r="N393" s="402"/>
      <c r="O393" s="402"/>
      <c r="P393" s="402"/>
      <c r="Q393" s="402"/>
      <c r="R393" s="402"/>
      <c r="S393" s="402"/>
      <c r="T393" s="402"/>
      <c r="U393" s="402"/>
      <c r="V393" s="402"/>
      <c r="W393" s="402"/>
      <c r="X393" s="402"/>
      <c r="Y393" s="402"/>
      <c r="Z393" s="402"/>
      <c r="AA393" s="402"/>
      <c r="AB393" s="402"/>
      <c r="AC393" s="402"/>
    </row>
    <row r="394" spans="1:29" s="701" customFormat="1" ht="15">
      <c r="A394" s="702"/>
      <c r="B394" s="402"/>
      <c r="C394" s="402"/>
      <c r="D394" s="402"/>
      <c r="E394" s="402"/>
      <c r="F394" s="402"/>
      <c r="G394" s="402"/>
      <c r="H394" s="402"/>
      <c r="I394" s="402"/>
      <c r="J394" s="402"/>
      <c r="K394" s="402"/>
      <c r="L394" s="402"/>
      <c r="M394" s="402"/>
      <c r="N394" s="402"/>
      <c r="O394" s="402"/>
      <c r="P394" s="402"/>
      <c r="Q394" s="402"/>
      <c r="R394" s="402"/>
      <c r="S394" s="402"/>
      <c r="T394" s="402"/>
      <c r="U394" s="402"/>
      <c r="V394" s="402"/>
      <c r="W394" s="402"/>
      <c r="X394" s="402"/>
      <c r="Y394" s="402"/>
      <c r="Z394" s="402"/>
      <c r="AA394" s="402"/>
      <c r="AB394" s="402"/>
      <c r="AC394" s="402"/>
    </row>
    <row r="395" spans="1:29" s="701" customFormat="1" ht="15">
      <c r="A395" s="702"/>
      <c r="B395" s="402"/>
      <c r="C395" s="402"/>
      <c r="D395" s="402"/>
      <c r="E395" s="402"/>
      <c r="F395" s="402"/>
      <c r="G395" s="402"/>
      <c r="H395" s="402"/>
      <c r="I395" s="402"/>
      <c r="J395" s="402"/>
      <c r="K395" s="402"/>
      <c r="L395" s="402"/>
      <c r="M395" s="402"/>
      <c r="N395" s="402"/>
      <c r="O395" s="402"/>
      <c r="P395" s="402"/>
      <c r="Q395" s="402"/>
      <c r="R395" s="402"/>
      <c r="S395" s="402"/>
      <c r="T395" s="402"/>
      <c r="U395" s="402"/>
      <c r="V395" s="402"/>
      <c r="W395" s="402"/>
      <c r="X395" s="402"/>
      <c r="Y395" s="402"/>
      <c r="Z395" s="402"/>
      <c r="AA395" s="402"/>
      <c r="AB395" s="402"/>
      <c r="AC395" s="402"/>
    </row>
    <row r="396" spans="1:29" s="701" customFormat="1" ht="15">
      <c r="A396" s="702"/>
      <c r="B396" s="402"/>
      <c r="C396" s="402"/>
      <c r="D396" s="402"/>
      <c r="E396" s="402"/>
      <c r="F396" s="402"/>
      <c r="G396" s="402"/>
      <c r="H396" s="402"/>
      <c r="I396" s="402"/>
      <c r="J396" s="402"/>
      <c r="K396" s="402"/>
      <c r="L396" s="402"/>
      <c r="M396" s="402"/>
      <c r="N396" s="402"/>
      <c r="O396" s="402"/>
      <c r="P396" s="402"/>
      <c r="Q396" s="402"/>
      <c r="R396" s="402"/>
      <c r="S396" s="402"/>
      <c r="T396" s="402"/>
      <c r="U396" s="402"/>
      <c r="V396" s="402"/>
      <c r="W396" s="402"/>
      <c r="X396" s="402"/>
      <c r="Y396" s="402"/>
      <c r="Z396" s="402"/>
      <c r="AA396" s="402"/>
      <c r="AB396" s="402"/>
      <c r="AC396" s="402"/>
    </row>
    <row r="397" spans="1:29" s="701" customFormat="1" ht="15">
      <c r="A397" s="702"/>
      <c r="B397" s="402"/>
      <c r="C397" s="402"/>
      <c r="D397" s="402"/>
      <c r="E397" s="402"/>
      <c r="F397" s="402"/>
      <c r="G397" s="402"/>
      <c r="H397" s="402"/>
      <c r="I397" s="402"/>
      <c r="J397" s="402"/>
      <c r="K397" s="402"/>
      <c r="L397" s="402"/>
      <c r="M397" s="402"/>
      <c r="N397" s="402"/>
      <c r="O397" s="402"/>
      <c r="P397" s="402"/>
      <c r="Q397" s="402"/>
      <c r="R397" s="402"/>
      <c r="S397" s="402"/>
      <c r="T397" s="402"/>
      <c r="U397" s="402"/>
      <c r="V397" s="402"/>
      <c r="W397" s="402"/>
      <c r="X397" s="402"/>
      <c r="Y397" s="402"/>
      <c r="Z397" s="402"/>
      <c r="AA397" s="402"/>
      <c r="AB397" s="402"/>
      <c r="AC397" s="402"/>
    </row>
    <row r="398" spans="1:29" s="701" customFormat="1" ht="15">
      <c r="A398" s="702"/>
      <c r="B398" s="402"/>
      <c r="C398" s="402"/>
      <c r="D398" s="402"/>
      <c r="E398" s="402"/>
      <c r="F398" s="402"/>
      <c r="G398" s="402"/>
      <c r="H398" s="402"/>
      <c r="I398" s="402"/>
      <c r="J398" s="402"/>
      <c r="K398" s="402"/>
      <c r="L398" s="402"/>
      <c r="M398" s="402"/>
      <c r="N398" s="402"/>
      <c r="O398" s="402"/>
      <c r="P398" s="402"/>
      <c r="Q398" s="402"/>
      <c r="R398" s="402"/>
      <c r="S398" s="402"/>
      <c r="T398" s="402"/>
      <c r="U398" s="402"/>
      <c r="V398" s="402"/>
      <c r="W398" s="402"/>
      <c r="X398" s="402"/>
      <c r="Y398" s="402"/>
      <c r="Z398" s="402"/>
      <c r="AA398" s="402"/>
      <c r="AB398" s="402"/>
      <c r="AC398" s="402"/>
    </row>
    <row r="399" spans="1:29" s="701" customFormat="1" ht="15">
      <c r="A399" s="702"/>
      <c r="B399" s="402"/>
      <c r="C399" s="402"/>
      <c r="D399" s="402"/>
      <c r="E399" s="402"/>
      <c r="F399" s="402"/>
      <c r="G399" s="402"/>
      <c r="H399" s="402"/>
      <c r="I399" s="402"/>
      <c r="J399" s="402"/>
      <c r="K399" s="402"/>
      <c r="L399" s="402"/>
      <c r="M399" s="402"/>
      <c r="N399" s="402"/>
      <c r="O399" s="402"/>
      <c r="P399" s="402"/>
      <c r="Q399" s="402"/>
      <c r="R399" s="402"/>
      <c r="S399" s="402"/>
      <c r="T399" s="402"/>
      <c r="U399" s="402"/>
      <c r="V399" s="402"/>
      <c r="W399" s="402"/>
      <c r="X399" s="402"/>
      <c r="Y399" s="402"/>
      <c r="Z399" s="402"/>
      <c r="AA399" s="402"/>
      <c r="AB399" s="402"/>
      <c r="AC399" s="402"/>
    </row>
    <row r="400" spans="1:29" s="701" customFormat="1" ht="15">
      <c r="A400" s="702"/>
      <c r="B400" s="402"/>
      <c r="C400" s="402"/>
      <c r="D400" s="402"/>
      <c r="E400" s="402"/>
      <c r="F400" s="402"/>
      <c r="G400" s="402"/>
      <c r="H400" s="402"/>
      <c r="I400" s="402"/>
      <c r="J400" s="402"/>
      <c r="K400" s="402"/>
      <c r="L400" s="402"/>
      <c r="M400" s="402"/>
      <c r="N400" s="402"/>
      <c r="O400" s="402"/>
      <c r="P400" s="402"/>
      <c r="Q400" s="402"/>
      <c r="R400" s="402"/>
      <c r="S400" s="402"/>
      <c r="T400" s="402"/>
      <c r="U400" s="402"/>
      <c r="V400" s="402"/>
      <c r="W400" s="402"/>
      <c r="X400" s="402"/>
      <c r="Y400" s="402"/>
      <c r="Z400" s="402"/>
      <c r="AA400" s="402"/>
      <c r="AB400" s="402"/>
      <c r="AC400" s="402"/>
    </row>
    <row r="401" spans="1:29" s="701" customFormat="1" ht="15">
      <c r="A401" s="702"/>
      <c r="B401" s="402"/>
      <c r="C401" s="402"/>
      <c r="D401" s="402"/>
      <c r="E401" s="402"/>
      <c r="F401" s="402"/>
      <c r="G401" s="402"/>
      <c r="H401" s="402"/>
      <c r="I401" s="402"/>
      <c r="J401" s="402"/>
      <c r="K401" s="402"/>
      <c r="L401" s="402"/>
      <c r="M401" s="402"/>
      <c r="N401" s="402"/>
      <c r="O401" s="402"/>
      <c r="P401" s="402"/>
      <c r="Q401" s="402"/>
      <c r="R401" s="402"/>
      <c r="S401" s="402"/>
      <c r="T401" s="402"/>
      <c r="U401" s="402"/>
      <c r="V401" s="402"/>
      <c r="W401" s="402"/>
      <c r="X401" s="402"/>
      <c r="Y401" s="402"/>
      <c r="Z401" s="402"/>
      <c r="AA401" s="402"/>
      <c r="AB401" s="402"/>
      <c r="AC401" s="402"/>
    </row>
    <row r="402" spans="1:29" s="701" customFormat="1" ht="15">
      <c r="A402" s="702"/>
      <c r="B402" s="402"/>
      <c r="C402" s="402"/>
      <c r="D402" s="402"/>
      <c r="E402" s="402"/>
      <c r="F402" s="402"/>
      <c r="G402" s="402"/>
      <c r="H402" s="402"/>
      <c r="I402" s="402"/>
      <c r="J402" s="402"/>
      <c r="K402" s="402"/>
      <c r="L402" s="402"/>
      <c r="M402" s="402"/>
      <c r="N402" s="402"/>
      <c r="O402" s="402"/>
      <c r="P402" s="402"/>
      <c r="Q402" s="402"/>
      <c r="R402" s="402"/>
      <c r="S402" s="402"/>
      <c r="T402" s="402"/>
      <c r="U402" s="402"/>
      <c r="V402" s="402"/>
      <c r="W402" s="402"/>
      <c r="X402" s="402"/>
      <c r="Y402" s="402"/>
      <c r="Z402" s="402"/>
      <c r="AA402" s="402"/>
      <c r="AB402" s="402"/>
      <c r="AC402" s="402"/>
    </row>
    <row r="403" spans="1:29" s="701" customFormat="1" ht="15">
      <c r="A403" s="702"/>
      <c r="B403" s="402"/>
      <c r="C403" s="402"/>
      <c r="D403" s="402"/>
      <c r="E403" s="402"/>
      <c r="F403" s="402"/>
      <c r="G403" s="402"/>
      <c r="H403" s="402"/>
      <c r="I403" s="402"/>
      <c r="J403" s="402"/>
      <c r="K403" s="402"/>
      <c r="L403" s="402"/>
      <c r="M403" s="402"/>
      <c r="N403" s="402"/>
      <c r="O403" s="402"/>
      <c r="P403" s="402"/>
      <c r="Q403" s="402"/>
      <c r="R403" s="402"/>
      <c r="S403" s="402"/>
      <c r="T403" s="402"/>
      <c r="U403" s="402"/>
      <c r="V403" s="402"/>
      <c r="W403" s="402"/>
      <c r="X403" s="402"/>
      <c r="Y403" s="402"/>
      <c r="Z403" s="402"/>
      <c r="AA403" s="402"/>
      <c r="AB403" s="402"/>
      <c r="AC403" s="402"/>
    </row>
    <row r="404" spans="1:29" s="701" customFormat="1" ht="15">
      <c r="A404" s="702"/>
      <c r="B404" s="402"/>
      <c r="C404" s="402"/>
      <c r="D404" s="402"/>
      <c r="E404" s="402"/>
      <c r="F404" s="402"/>
      <c r="G404" s="402"/>
      <c r="H404" s="402"/>
      <c r="I404" s="402"/>
      <c r="J404" s="402"/>
      <c r="K404" s="402"/>
      <c r="L404" s="402"/>
      <c r="M404" s="402"/>
      <c r="N404" s="402"/>
      <c r="O404" s="402"/>
      <c r="P404" s="402"/>
      <c r="Q404" s="402"/>
      <c r="R404" s="402"/>
      <c r="S404" s="402"/>
      <c r="T404" s="402"/>
      <c r="U404" s="402"/>
      <c r="V404" s="402"/>
      <c r="W404" s="402"/>
      <c r="X404" s="402"/>
      <c r="Y404" s="402"/>
      <c r="Z404" s="402"/>
      <c r="AA404" s="402"/>
      <c r="AB404" s="402"/>
      <c r="AC404" s="402"/>
    </row>
    <row r="405" spans="1:29" s="701" customFormat="1" ht="15">
      <c r="A405" s="702"/>
      <c r="B405" s="402"/>
      <c r="C405" s="402"/>
      <c r="D405" s="402"/>
      <c r="E405" s="402"/>
      <c r="F405" s="402"/>
      <c r="G405" s="402"/>
      <c r="H405" s="402"/>
      <c r="I405" s="402"/>
      <c r="J405" s="402"/>
      <c r="K405" s="402"/>
      <c r="L405" s="402"/>
      <c r="M405" s="402"/>
      <c r="N405" s="402"/>
      <c r="O405" s="402"/>
      <c r="P405" s="402"/>
      <c r="Q405" s="402"/>
      <c r="R405" s="402"/>
      <c r="S405" s="402"/>
      <c r="T405" s="402"/>
      <c r="U405" s="402"/>
      <c r="V405" s="402"/>
      <c r="W405" s="402"/>
      <c r="X405" s="402"/>
      <c r="Y405" s="402"/>
      <c r="Z405" s="402"/>
      <c r="AA405" s="402"/>
      <c r="AB405" s="402"/>
      <c r="AC405" s="402"/>
    </row>
    <row r="406" spans="1:29" s="701" customFormat="1" ht="15">
      <c r="A406" s="702"/>
      <c r="B406" s="402"/>
      <c r="C406" s="402"/>
      <c r="D406" s="402"/>
      <c r="E406" s="402"/>
      <c r="F406" s="402"/>
      <c r="G406" s="402"/>
      <c r="H406" s="402"/>
      <c r="I406" s="402"/>
      <c r="J406" s="402"/>
      <c r="K406" s="402"/>
      <c r="L406" s="402"/>
      <c r="M406" s="402"/>
      <c r="N406" s="402"/>
      <c r="O406" s="402"/>
      <c r="P406" s="402"/>
      <c r="Q406" s="402"/>
      <c r="R406" s="402"/>
      <c r="S406" s="402"/>
      <c r="T406" s="402"/>
      <c r="U406" s="402"/>
      <c r="V406" s="402"/>
      <c r="W406" s="402"/>
      <c r="X406" s="402"/>
      <c r="Y406" s="402"/>
      <c r="Z406" s="402"/>
      <c r="AA406" s="402"/>
      <c r="AB406" s="402"/>
      <c r="AC406" s="402"/>
    </row>
    <row r="407" spans="1:29" s="701" customFormat="1" ht="15">
      <c r="A407" s="702"/>
      <c r="B407" s="402"/>
      <c r="C407" s="402"/>
      <c r="D407" s="402"/>
      <c r="E407" s="402"/>
      <c r="F407" s="402"/>
      <c r="G407" s="402"/>
      <c r="H407" s="402"/>
      <c r="I407" s="402"/>
      <c r="J407" s="402"/>
      <c r="K407" s="402"/>
      <c r="L407" s="402"/>
      <c r="M407" s="402"/>
      <c r="N407" s="402"/>
      <c r="O407" s="402"/>
      <c r="P407" s="402"/>
      <c r="Q407" s="402"/>
      <c r="R407" s="402"/>
      <c r="S407" s="402"/>
      <c r="T407" s="402"/>
      <c r="U407" s="402"/>
      <c r="V407" s="402"/>
      <c r="W407" s="402"/>
      <c r="X407" s="402"/>
      <c r="Y407" s="402"/>
      <c r="Z407" s="402"/>
      <c r="AA407" s="402"/>
      <c r="AB407" s="402"/>
      <c r="AC407" s="402"/>
    </row>
    <row r="408" spans="1:29" s="701" customFormat="1" ht="15">
      <c r="A408" s="702"/>
      <c r="B408" s="402"/>
      <c r="C408" s="402"/>
      <c r="D408" s="402"/>
      <c r="E408" s="402"/>
      <c r="F408" s="402"/>
      <c r="G408" s="402"/>
      <c r="H408" s="402"/>
      <c r="I408" s="402"/>
      <c r="J408" s="402"/>
      <c r="K408" s="402"/>
      <c r="L408" s="402"/>
      <c r="M408" s="402"/>
      <c r="N408" s="402"/>
      <c r="O408" s="402"/>
      <c r="P408" s="402"/>
      <c r="Q408" s="402"/>
      <c r="R408" s="402"/>
      <c r="S408" s="402"/>
      <c r="T408" s="402"/>
      <c r="U408" s="402"/>
      <c r="V408" s="402"/>
      <c r="W408" s="402"/>
      <c r="X408" s="402"/>
      <c r="Y408" s="402"/>
      <c r="Z408" s="402"/>
      <c r="AA408" s="402"/>
      <c r="AB408" s="402"/>
      <c r="AC408" s="402"/>
    </row>
    <row r="409" spans="1:29" s="701" customFormat="1" ht="15">
      <c r="A409" s="702"/>
      <c r="B409" s="402"/>
      <c r="C409" s="402"/>
      <c r="D409" s="402"/>
      <c r="E409" s="402"/>
      <c r="F409" s="402"/>
      <c r="G409" s="402"/>
      <c r="H409" s="402"/>
      <c r="I409" s="402"/>
      <c r="J409" s="402"/>
      <c r="K409" s="402"/>
      <c r="L409" s="402"/>
      <c r="M409" s="402"/>
      <c r="N409" s="402"/>
      <c r="O409" s="402"/>
      <c r="P409" s="402"/>
      <c r="Q409" s="402"/>
      <c r="R409" s="402"/>
      <c r="S409" s="402"/>
      <c r="T409" s="402"/>
      <c r="U409" s="402"/>
      <c r="V409" s="402"/>
      <c r="W409" s="402"/>
      <c r="X409" s="402"/>
      <c r="Y409" s="402"/>
      <c r="Z409" s="402"/>
      <c r="AA409" s="402"/>
      <c r="AB409" s="402"/>
      <c r="AC409" s="402"/>
    </row>
    <row r="410" spans="1:29" s="701" customFormat="1" ht="15">
      <c r="A410" s="702"/>
      <c r="B410" s="402"/>
      <c r="C410" s="402"/>
      <c r="D410" s="402"/>
      <c r="E410" s="402"/>
      <c r="F410" s="402"/>
      <c r="G410" s="402"/>
      <c r="H410" s="402"/>
      <c r="I410" s="402"/>
      <c r="J410" s="402"/>
      <c r="K410" s="402"/>
      <c r="L410" s="402"/>
      <c r="M410" s="402"/>
      <c r="N410" s="402"/>
      <c r="O410" s="402"/>
      <c r="P410" s="402"/>
      <c r="Q410" s="402"/>
      <c r="R410" s="402"/>
      <c r="S410" s="402"/>
      <c r="T410" s="402"/>
      <c r="U410" s="402"/>
      <c r="V410" s="402"/>
      <c r="W410" s="402"/>
      <c r="X410" s="402"/>
      <c r="Y410" s="402"/>
      <c r="Z410" s="402"/>
      <c r="AA410" s="402"/>
      <c r="AB410" s="402"/>
      <c r="AC410" s="402"/>
    </row>
    <row r="411" spans="1:29" s="701" customFormat="1" ht="15">
      <c r="A411" s="702"/>
      <c r="B411" s="402"/>
      <c r="C411" s="402"/>
      <c r="D411" s="402"/>
      <c r="E411" s="402"/>
      <c r="F411" s="402"/>
      <c r="G411" s="402"/>
      <c r="H411" s="402"/>
      <c r="I411" s="402"/>
      <c r="J411" s="402"/>
      <c r="K411" s="402"/>
      <c r="L411" s="402"/>
      <c r="M411" s="402"/>
      <c r="N411" s="402"/>
      <c r="O411" s="402"/>
      <c r="P411" s="402"/>
      <c r="Q411" s="402"/>
      <c r="R411" s="402"/>
      <c r="S411" s="402"/>
      <c r="T411" s="402"/>
      <c r="U411" s="402"/>
      <c r="V411" s="402"/>
      <c r="W411" s="402"/>
      <c r="X411" s="402"/>
      <c r="Y411" s="402"/>
      <c r="Z411" s="402"/>
      <c r="AA411" s="402"/>
      <c r="AB411" s="402"/>
      <c r="AC411" s="402"/>
    </row>
    <row r="412" spans="1:29" s="701" customFormat="1" ht="15">
      <c r="A412" s="702"/>
      <c r="B412" s="402"/>
      <c r="C412" s="402"/>
      <c r="D412" s="402"/>
      <c r="E412" s="402"/>
      <c r="F412" s="402"/>
      <c r="G412" s="402"/>
      <c r="H412" s="402"/>
      <c r="I412" s="402"/>
      <c r="J412" s="402"/>
      <c r="K412" s="402"/>
      <c r="L412" s="402"/>
      <c r="M412" s="402"/>
      <c r="N412" s="402"/>
      <c r="O412" s="402"/>
      <c r="P412" s="402"/>
      <c r="Q412" s="402"/>
      <c r="R412" s="402"/>
      <c r="S412" s="402"/>
      <c r="T412" s="402"/>
      <c r="U412" s="402"/>
      <c r="V412" s="402"/>
      <c r="W412" s="402"/>
      <c r="X412" s="402"/>
      <c r="Y412" s="402"/>
      <c r="Z412" s="402"/>
      <c r="AA412" s="402"/>
      <c r="AB412" s="402"/>
      <c r="AC412" s="402"/>
    </row>
    <row r="413" spans="1:29" s="701" customFormat="1" ht="15">
      <c r="A413" s="702"/>
      <c r="B413" s="402"/>
      <c r="C413" s="402"/>
      <c r="D413" s="402"/>
      <c r="E413" s="402"/>
      <c r="F413" s="402"/>
      <c r="G413" s="402"/>
      <c r="H413" s="402"/>
      <c r="I413" s="402"/>
      <c r="J413" s="402"/>
      <c r="K413" s="402"/>
      <c r="L413" s="402"/>
      <c r="M413" s="402"/>
      <c r="N413" s="402"/>
      <c r="O413" s="402"/>
      <c r="P413" s="402"/>
      <c r="Q413" s="402"/>
      <c r="R413" s="402"/>
      <c r="S413" s="402"/>
      <c r="T413" s="402"/>
      <c r="U413" s="402"/>
      <c r="V413" s="402"/>
      <c r="W413" s="402"/>
      <c r="X413" s="402"/>
      <c r="Y413" s="402"/>
      <c r="Z413" s="402"/>
      <c r="AA413" s="402"/>
      <c r="AB413" s="402"/>
      <c r="AC413" s="402"/>
    </row>
    <row r="414" spans="1:29" s="701" customFormat="1" ht="15">
      <c r="A414" s="702"/>
      <c r="B414" s="402"/>
      <c r="C414" s="402"/>
      <c r="D414" s="402"/>
      <c r="E414" s="402"/>
      <c r="F414" s="402"/>
      <c r="G414" s="402"/>
      <c r="H414" s="402"/>
      <c r="I414" s="402"/>
      <c r="J414" s="402"/>
      <c r="K414" s="402"/>
      <c r="L414" s="402"/>
      <c r="M414" s="402"/>
      <c r="N414" s="402"/>
      <c r="O414" s="402"/>
      <c r="P414" s="402"/>
      <c r="Q414" s="402"/>
      <c r="R414" s="402"/>
      <c r="S414" s="402"/>
      <c r="T414" s="402"/>
      <c r="U414" s="402"/>
      <c r="V414" s="402"/>
      <c r="W414" s="402"/>
      <c r="X414" s="402"/>
      <c r="Y414" s="402"/>
      <c r="Z414" s="402"/>
      <c r="AA414" s="402"/>
      <c r="AB414" s="402"/>
      <c r="AC414" s="402"/>
    </row>
    <row r="415" spans="1:29" s="701" customFormat="1" ht="15">
      <c r="A415" s="702"/>
      <c r="B415" s="402"/>
      <c r="C415" s="402"/>
      <c r="D415" s="402"/>
      <c r="E415" s="402"/>
      <c r="F415" s="402"/>
      <c r="G415" s="402"/>
      <c r="H415" s="402"/>
      <c r="I415" s="402"/>
      <c r="J415" s="402"/>
      <c r="K415" s="402"/>
      <c r="L415" s="402"/>
      <c r="M415" s="402"/>
      <c r="N415" s="402"/>
      <c r="O415" s="402"/>
      <c r="P415" s="402"/>
      <c r="Q415" s="402"/>
      <c r="R415" s="402"/>
      <c r="S415" s="402"/>
      <c r="T415" s="402"/>
      <c r="U415" s="402"/>
      <c r="V415" s="402"/>
      <c r="W415" s="402"/>
      <c r="X415" s="402"/>
      <c r="Y415" s="402"/>
      <c r="Z415" s="402"/>
      <c r="AA415" s="402"/>
      <c r="AB415" s="402"/>
      <c r="AC415" s="402"/>
    </row>
    <row r="416" spans="1:29" s="701" customFormat="1" ht="15">
      <c r="A416" s="702"/>
      <c r="B416" s="402"/>
      <c r="C416" s="402"/>
      <c r="D416" s="402"/>
      <c r="E416" s="402"/>
      <c r="F416" s="402"/>
      <c r="G416" s="402"/>
      <c r="H416" s="402"/>
      <c r="I416" s="402"/>
      <c r="J416" s="402"/>
      <c r="K416" s="402"/>
      <c r="L416" s="402"/>
      <c r="M416" s="402"/>
      <c r="N416" s="402"/>
      <c r="O416" s="402"/>
      <c r="P416" s="402"/>
      <c r="Q416" s="402"/>
      <c r="R416" s="402"/>
      <c r="S416" s="402"/>
      <c r="T416" s="402"/>
      <c r="U416" s="402"/>
      <c r="V416" s="402"/>
      <c r="W416" s="402"/>
      <c r="X416" s="402"/>
      <c r="Y416" s="402"/>
      <c r="Z416" s="402"/>
      <c r="AA416" s="402"/>
      <c r="AB416" s="402"/>
      <c r="AC416" s="402"/>
    </row>
    <row r="417" spans="1:29" s="701" customFormat="1" ht="15">
      <c r="A417" s="702"/>
      <c r="B417" s="402"/>
      <c r="C417" s="402"/>
      <c r="D417" s="402"/>
      <c r="E417" s="402"/>
      <c r="F417" s="402"/>
      <c r="G417" s="402"/>
      <c r="H417" s="402"/>
      <c r="I417" s="402"/>
      <c r="J417" s="402"/>
      <c r="K417" s="402"/>
      <c r="L417" s="402"/>
      <c r="M417" s="402"/>
      <c r="N417" s="402"/>
      <c r="O417" s="402"/>
      <c r="P417" s="402"/>
      <c r="Q417" s="402"/>
      <c r="R417" s="402"/>
      <c r="S417" s="402"/>
      <c r="T417" s="402"/>
      <c r="U417" s="402"/>
      <c r="V417" s="402"/>
      <c r="W417" s="402"/>
      <c r="X417" s="402"/>
      <c r="Y417" s="402"/>
      <c r="Z417" s="402"/>
      <c r="AA417" s="402"/>
      <c r="AB417" s="402"/>
      <c r="AC417" s="402"/>
    </row>
    <row r="418" spans="1:29" s="701" customFormat="1" ht="15">
      <c r="A418" s="702"/>
      <c r="B418" s="402"/>
      <c r="C418" s="402"/>
      <c r="D418" s="402"/>
      <c r="E418" s="402"/>
      <c r="F418" s="402"/>
      <c r="G418" s="402"/>
      <c r="H418" s="402"/>
      <c r="I418" s="402"/>
      <c r="J418" s="402"/>
      <c r="K418" s="402"/>
      <c r="L418" s="402"/>
      <c r="M418" s="402"/>
      <c r="N418" s="402"/>
      <c r="O418" s="402"/>
      <c r="P418" s="402"/>
      <c r="Q418" s="402"/>
      <c r="R418" s="402"/>
      <c r="S418" s="402"/>
      <c r="T418" s="402"/>
      <c r="U418" s="402"/>
      <c r="V418" s="402"/>
      <c r="W418" s="402"/>
      <c r="X418" s="402"/>
      <c r="Y418" s="402"/>
      <c r="Z418" s="402"/>
      <c r="AA418" s="402"/>
      <c r="AB418" s="402"/>
      <c r="AC418" s="402"/>
    </row>
    <row r="419" spans="1:29" s="701" customFormat="1" ht="15">
      <c r="A419" s="702"/>
      <c r="B419" s="402"/>
      <c r="C419" s="402"/>
      <c r="D419" s="402"/>
      <c r="E419" s="402"/>
      <c r="F419" s="402"/>
      <c r="G419" s="402"/>
      <c r="H419" s="402"/>
      <c r="I419" s="402"/>
      <c r="J419" s="402"/>
      <c r="K419" s="402"/>
      <c r="L419" s="402"/>
      <c r="M419" s="402"/>
      <c r="N419" s="402"/>
      <c r="O419" s="402"/>
      <c r="P419" s="402"/>
      <c r="Q419" s="402"/>
      <c r="R419" s="402"/>
      <c r="S419" s="402"/>
      <c r="T419" s="402"/>
      <c r="U419" s="402"/>
      <c r="V419" s="402"/>
      <c r="W419" s="402"/>
      <c r="X419" s="402"/>
      <c r="Y419" s="402"/>
      <c r="Z419" s="402"/>
      <c r="AA419" s="402"/>
      <c r="AB419" s="402"/>
      <c r="AC419" s="402"/>
    </row>
    <row r="420" spans="1:29" s="701" customFormat="1" ht="15">
      <c r="A420" s="702"/>
      <c r="B420" s="402"/>
      <c r="C420" s="402"/>
      <c r="D420" s="402"/>
      <c r="E420" s="402"/>
      <c r="F420" s="402"/>
      <c r="G420" s="402"/>
      <c r="H420" s="402"/>
      <c r="I420" s="402"/>
      <c r="J420" s="402"/>
      <c r="K420" s="402"/>
      <c r="L420" s="402"/>
      <c r="M420" s="402"/>
      <c r="N420" s="402"/>
      <c r="O420" s="402"/>
      <c r="P420" s="402"/>
      <c r="Q420" s="402"/>
      <c r="R420" s="402"/>
      <c r="S420" s="402"/>
      <c r="T420" s="402"/>
      <c r="U420" s="402"/>
      <c r="V420" s="402"/>
      <c r="W420" s="402"/>
      <c r="X420" s="402"/>
      <c r="Y420" s="402"/>
      <c r="Z420" s="402"/>
      <c r="AA420" s="402"/>
      <c r="AB420" s="402"/>
      <c r="AC420" s="402"/>
    </row>
    <row r="421" spans="1:29" s="701" customFormat="1" ht="15">
      <c r="A421" s="702"/>
      <c r="B421" s="402"/>
      <c r="C421" s="402"/>
      <c r="D421" s="402"/>
      <c r="E421" s="402"/>
      <c r="F421" s="402"/>
      <c r="G421" s="402"/>
      <c r="H421" s="402"/>
      <c r="I421" s="402"/>
      <c r="J421" s="402"/>
      <c r="K421" s="402"/>
      <c r="L421" s="402"/>
      <c r="M421" s="402"/>
      <c r="N421" s="402"/>
      <c r="O421" s="402"/>
      <c r="P421" s="402"/>
      <c r="Q421" s="402"/>
      <c r="R421" s="402"/>
      <c r="S421" s="402"/>
      <c r="T421" s="402"/>
      <c r="U421" s="402"/>
      <c r="V421" s="402"/>
      <c r="W421" s="402"/>
      <c r="X421" s="402"/>
      <c r="Y421" s="402"/>
      <c r="Z421" s="402"/>
      <c r="AA421" s="402"/>
      <c r="AB421" s="402"/>
      <c r="AC421" s="402"/>
    </row>
    <row r="422" spans="1:29" s="701" customFormat="1" ht="15">
      <c r="A422" s="702"/>
      <c r="B422" s="402"/>
      <c r="C422" s="402"/>
      <c r="D422" s="402"/>
      <c r="E422" s="402"/>
      <c r="F422" s="402"/>
      <c r="G422" s="402"/>
      <c r="H422" s="402"/>
      <c r="I422" s="402"/>
      <c r="J422" s="402"/>
      <c r="K422" s="402"/>
      <c r="L422" s="402"/>
      <c r="M422" s="402"/>
      <c r="N422" s="402"/>
      <c r="O422" s="402"/>
      <c r="P422" s="402"/>
      <c r="Q422" s="402"/>
      <c r="R422" s="402"/>
      <c r="S422" s="402"/>
      <c r="T422" s="402"/>
      <c r="U422" s="402"/>
      <c r="V422" s="402"/>
      <c r="W422" s="402"/>
      <c r="X422" s="402"/>
      <c r="Y422" s="402"/>
      <c r="Z422" s="402"/>
      <c r="AA422" s="402"/>
      <c r="AB422" s="402"/>
      <c r="AC422" s="402"/>
    </row>
    <row r="423" spans="1:29" s="701" customFormat="1" ht="15">
      <c r="A423" s="702"/>
      <c r="B423" s="402"/>
      <c r="C423" s="402"/>
      <c r="D423" s="402"/>
      <c r="E423" s="402"/>
      <c r="F423" s="402"/>
      <c r="G423" s="402"/>
      <c r="H423" s="402"/>
      <c r="I423" s="402"/>
      <c r="J423" s="402"/>
      <c r="K423" s="402"/>
      <c r="L423" s="402"/>
      <c r="M423" s="402"/>
      <c r="N423" s="402"/>
      <c r="O423" s="402"/>
      <c r="P423" s="402"/>
      <c r="Q423" s="402"/>
      <c r="R423" s="402"/>
      <c r="S423" s="402"/>
      <c r="T423" s="402"/>
      <c r="U423" s="402"/>
      <c r="V423" s="402"/>
      <c r="W423" s="402"/>
      <c r="X423" s="402"/>
      <c r="Y423" s="402"/>
      <c r="Z423" s="402"/>
      <c r="AA423" s="402"/>
      <c r="AB423" s="402"/>
      <c r="AC423" s="402"/>
    </row>
    <row r="424" spans="1:29" s="701" customFormat="1" ht="15">
      <c r="A424" s="702"/>
      <c r="B424" s="402"/>
      <c r="C424" s="402"/>
      <c r="D424" s="402"/>
      <c r="E424" s="402"/>
      <c r="F424" s="402"/>
      <c r="G424" s="402"/>
      <c r="H424" s="402"/>
      <c r="I424" s="402"/>
      <c r="J424" s="402"/>
      <c r="K424" s="402"/>
      <c r="L424" s="402"/>
      <c r="M424" s="402"/>
      <c r="N424" s="402"/>
      <c r="O424" s="402"/>
      <c r="P424" s="402"/>
      <c r="Q424" s="402"/>
      <c r="R424" s="402"/>
      <c r="S424" s="402"/>
      <c r="T424" s="402"/>
      <c r="U424" s="402"/>
      <c r="V424" s="402"/>
      <c r="W424" s="402"/>
      <c r="X424" s="402"/>
      <c r="Y424" s="402"/>
      <c r="Z424" s="402"/>
      <c r="AA424" s="402"/>
      <c r="AB424" s="402"/>
      <c r="AC424" s="402"/>
    </row>
    <row r="425" spans="1:29" s="701" customFormat="1" ht="15">
      <c r="A425" s="702"/>
      <c r="B425" s="402"/>
      <c r="C425" s="402"/>
      <c r="D425" s="402"/>
      <c r="E425" s="402"/>
      <c r="F425" s="402"/>
      <c r="G425" s="402"/>
      <c r="H425" s="402"/>
      <c r="I425" s="402"/>
      <c r="J425" s="402"/>
      <c r="K425" s="402"/>
      <c r="L425" s="402"/>
      <c r="M425" s="402"/>
      <c r="N425" s="402"/>
      <c r="O425" s="402"/>
      <c r="P425" s="402"/>
      <c r="Q425" s="402"/>
      <c r="R425" s="402"/>
      <c r="S425" s="402"/>
      <c r="T425" s="402"/>
      <c r="U425" s="402"/>
      <c r="V425" s="402"/>
      <c r="W425" s="402"/>
      <c r="X425" s="402"/>
      <c r="Y425" s="402"/>
      <c r="Z425" s="402"/>
      <c r="AA425" s="402"/>
      <c r="AB425" s="402"/>
      <c r="AC425" s="402"/>
    </row>
    <row r="426" spans="1:29" s="701" customFormat="1" ht="15">
      <c r="A426" s="702"/>
      <c r="B426" s="402"/>
      <c r="C426" s="402"/>
      <c r="D426" s="402"/>
      <c r="E426" s="402"/>
      <c r="F426" s="402"/>
      <c r="G426" s="402"/>
      <c r="H426" s="402"/>
      <c r="I426" s="402"/>
      <c r="J426" s="402"/>
      <c r="K426" s="402"/>
      <c r="L426" s="402"/>
      <c r="M426" s="402"/>
      <c r="N426" s="402"/>
      <c r="O426" s="402"/>
      <c r="P426" s="402"/>
      <c r="Q426" s="402"/>
      <c r="R426" s="402"/>
      <c r="S426" s="402"/>
      <c r="T426" s="402"/>
      <c r="U426" s="402"/>
      <c r="V426" s="402"/>
      <c r="W426" s="402"/>
      <c r="X426" s="402"/>
      <c r="Y426" s="402"/>
      <c r="Z426" s="402"/>
      <c r="AA426" s="402"/>
      <c r="AB426" s="402"/>
      <c r="AC426" s="402"/>
    </row>
    <row r="427" spans="1:29" s="701" customFormat="1" ht="15">
      <c r="A427" s="702"/>
      <c r="B427" s="402"/>
      <c r="C427" s="402"/>
      <c r="D427" s="402"/>
      <c r="E427" s="402"/>
      <c r="F427" s="402"/>
      <c r="G427" s="402"/>
      <c r="H427" s="402"/>
      <c r="I427" s="402"/>
      <c r="J427" s="402"/>
      <c r="K427" s="402"/>
      <c r="L427" s="402"/>
      <c r="M427" s="402"/>
      <c r="N427" s="402"/>
      <c r="O427" s="402"/>
      <c r="P427" s="402"/>
      <c r="Q427" s="402"/>
      <c r="R427" s="402"/>
      <c r="S427" s="402"/>
      <c r="T427" s="402"/>
      <c r="U427" s="402"/>
      <c r="V427" s="402"/>
      <c r="W427" s="402"/>
      <c r="X427" s="402"/>
      <c r="Y427" s="402"/>
      <c r="Z427" s="402"/>
      <c r="AA427" s="402"/>
      <c r="AB427" s="402"/>
      <c r="AC427" s="402"/>
    </row>
    <row r="428" spans="1:29" s="701" customFormat="1" ht="15">
      <c r="A428" s="702"/>
      <c r="B428" s="402"/>
      <c r="C428" s="402"/>
      <c r="D428" s="402"/>
      <c r="E428" s="402"/>
      <c r="F428" s="402"/>
      <c r="G428" s="402"/>
      <c r="H428" s="402"/>
      <c r="I428" s="402"/>
      <c r="J428" s="402"/>
      <c r="K428" s="402"/>
      <c r="L428" s="402"/>
      <c r="M428" s="402"/>
      <c r="N428" s="402"/>
      <c r="O428" s="402"/>
      <c r="P428" s="402"/>
      <c r="Q428" s="402"/>
      <c r="R428" s="402"/>
      <c r="S428" s="402"/>
      <c r="T428" s="402"/>
      <c r="U428" s="402"/>
      <c r="V428" s="402"/>
      <c r="W428" s="402"/>
      <c r="X428" s="402"/>
      <c r="Y428" s="402"/>
      <c r="Z428" s="402"/>
      <c r="AA428" s="402"/>
      <c r="AB428" s="402"/>
      <c r="AC428" s="402"/>
    </row>
    <row r="429" spans="1:29" s="701" customFormat="1" ht="15">
      <c r="A429" s="702"/>
      <c r="B429" s="402"/>
      <c r="C429" s="402"/>
      <c r="D429" s="402"/>
      <c r="E429" s="402"/>
      <c r="F429" s="402"/>
      <c r="G429" s="402"/>
      <c r="H429" s="402"/>
      <c r="I429" s="402"/>
      <c r="J429" s="402"/>
      <c r="K429" s="402"/>
      <c r="L429" s="402"/>
      <c r="M429" s="402"/>
      <c r="N429" s="402"/>
      <c r="O429" s="402"/>
      <c r="P429" s="402"/>
      <c r="Q429" s="402"/>
      <c r="R429" s="402"/>
      <c r="S429" s="402"/>
      <c r="T429" s="402"/>
      <c r="U429" s="402"/>
      <c r="V429" s="402"/>
      <c r="W429" s="402"/>
      <c r="X429" s="402"/>
      <c r="Y429" s="402"/>
      <c r="Z429" s="402"/>
      <c r="AA429" s="402"/>
      <c r="AB429" s="402"/>
      <c r="AC429" s="402"/>
    </row>
    <row r="430" spans="1:29" s="701" customFormat="1" ht="15">
      <c r="A430" s="702"/>
      <c r="B430" s="402"/>
      <c r="C430" s="402"/>
      <c r="D430" s="402"/>
      <c r="E430" s="402"/>
      <c r="F430" s="402"/>
      <c r="G430" s="402"/>
      <c r="H430" s="402"/>
      <c r="I430" s="402"/>
      <c r="J430" s="402"/>
      <c r="K430" s="402"/>
      <c r="L430" s="402"/>
      <c r="M430" s="402"/>
      <c r="N430" s="402"/>
      <c r="O430" s="402"/>
      <c r="P430" s="402"/>
      <c r="Q430" s="402"/>
      <c r="R430" s="402"/>
      <c r="S430" s="402"/>
      <c r="T430" s="402"/>
      <c r="U430" s="402"/>
      <c r="V430" s="402"/>
      <c r="W430" s="402"/>
      <c r="X430" s="402"/>
      <c r="Y430" s="402"/>
      <c r="Z430" s="402"/>
      <c r="AA430" s="402"/>
      <c r="AB430" s="402"/>
      <c r="AC430" s="402"/>
    </row>
    <row r="431" spans="1:29" s="701" customFormat="1" ht="15">
      <c r="A431" s="702"/>
      <c r="B431" s="402"/>
      <c r="C431" s="402"/>
      <c r="D431" s="402"/>
      <c r="E431" s="402"/>
      <c r="F431" s="402"/>
      <c r="G431" s="402"/>
      <c r="H431" s="402"/>
      <c r="I431" s="402"/>
      <c r="J431" s="402"/>
      <c r="K431" s="402"/>
      <c r="L431" s="402"/>
      <c r="M431" s="402"/>
      <c r="N431" s="402"/>
      <c r="O431" s="402"/>
      <c r="P431" s="402"/>
      <c r="Q431" s="402"/>
      <c r="R431" s="402"/>
      <c r="S431" s="402"/>
      <c r="T431" s="402"/>
      <c r="U431" s="402"/>
      <c r="V431" s="402"/>
      <c r="W431" s="402"/>
      <c r="X431" s="402"/>
      <c r="Y431" s="402"/>
      <c r="Z431" s="402"/>
      <c r="AA431" s="402"/>
      <c r="AB431" s="402"/>
      <c r="AC431" s="402"/>
    </row>
    <row r="432" spans="1:29" s="701" customFormat="1" ht="15">
      <c r="A432" s="702"/>
      <c r="B432" s="402"/>
      <c r="C432" s="402"/>
      <c r="D432" s="402"/>
      <c r="E432" s="402"/>
      <c r="F432" s="402"/>
      <c r="G432" s="402"/>
      <c r="H432" s="402"/>
      <c r="I432" s="402"/>
      <c r="J432" s="402"/>
      <c r="K432" s="402"/>
      <c r="L432" s="402"/>
      <c r="M432" s="402"/>
      <c r="N432" s="402"/>
      <c r="O432" s="402"/>
      <c r="P432" s="402"/>
      <c r="Q432" s="402"/>
      <c r="R432" s="402"/>
      <c r="S432" s="402"/>
      <c r="T432" s="402"/>
      <c r="U432" s="402"/>
      <c r="V432" s="402"/>
      <c r="W432" s="402"/>
      <c r="X432" s="402"/>
      <c r="Y432" s="402"/>
      <c r="Z432" s="402"/>
      <c r="AA432" s="402"/>
      <c r="AB432" s="402"/>
      <c r="AC432" s="402"/>
    </row>
    <row r="433" spans="1:29" s="701" customFormat="1" ht="15">
      <c r="A433" s="702"/>
      <c r="B433" s="402"/>
      <c r="C433" s="402"/>
      <c r="D433" s="402"/>
      <c r="E433" s="402"/>
      <c r="F433" s="402"/>
      <c r="G433" s="402"/>
      <c r="H433" s="402"/>
      <c r="I433" s="402"/>
      <c r="J433" s="402"/>
      <c r="K433" s="402"/>
      <c r="L433" s="402"/>
      <c r="M433" s="402"/>
      <c r="N433" s="402"/>
      <c r="O433" s="402"/>
      <c r="P433" s="402"/>
      <c r="Q433" s="402"/>
      <c r="R433" s="402"/>
      <c r="S433" s="402"/>
      <c r="T433" s="402"/>
      <c r="U433" s="402"/>
      <c r="V433" s="402"/>
      <c r="W433" s="402"/>
      <c r="X433" s="402"/>
      <c r="Y433" s="402"/>
      <c r="Z433" s="402"/>
      <c r="AA433" s="402"/>
      <c r="AB433" s="402"/>
      <c r="AC433" s="402"/>
    </row>
    <row r="434" spans="1:29" s="701" customFormat="1" ht="15">
      <c r="A434" s="702"/>
      <c r="B434" s="402"/>
      <c r="C434" s="402"/>
      <c r="D434" s="402"/>
      <c r="E434" s="402"/>
      <c r="F434" s="402"/>
      <c r="G434" s="402"/>
      <c r="H434" s="402"/>
      <c r="I434" s="402"/>
      <c r="J434" s="402"/>
      <c r="K434" s="402"/>
      <c r="L434" s="402"/>
      <c r="M434" s="402"/>
      <c r="N434" s="402"/>
      <c r="O434" s="402"/>
      <c r="P434" s="402"/>
      <c r="Q434" s="402"/>
      <c r="R434" s="402"/>
      <c r="S434" s="402"/>
      <c r="T434" s="402"/>
      <c r="U434" s="402"/>
      <c r="V434" s="402"/>
      <c r="W434" s="402"/>
      <c r="X434" s="402"/>
      <c r="Y434" s="402"/>
      <c r="Z434" s="402"/>
      <c r="AA434" s="402"/>
      <c r="AB434" s="402"/>
      <c r="AC434" s="402"/>
    </row>
    <row r="435" spans="1:29" s="701" customFormat="1" ht="15">
      <c r="A435" s="702"/>
      <c r="B435" s="402"/>
      <c r="C435" s="402"/>
      <c r="D435" s="402"/>
      <c r="E435" s="402"/>
      <c r="F435" s="402"/>
      <c r="G435" s="402"/>
      <c r="H435" s="402"/>
      <c r="I435" s="402"/>
      <c r="J435" s="402"/>
      <c r="K435" s="402"/>
      <c r="L435" s="402"/>
      <c r="M435" s="402"/>
      <c r="N435" s="402"/>
      <c r="O435" s="402"/>
      <c r="P435" s="402"/>
      <c r="Q435" s="402"/>
      <c r="R435" s="402"/>
      <c r="S435" s="402"/>
      <c r="T435" s="402"/>
      <c r="U435" s="402"/>
      <c r="V435" s="402"/>
      <c r="W435" s="402"/>
      <c r="X435" s="402"/>
      <c r="Y435" s="402"/>
      <c r="Z435" s="402"/>
      <c r="AA435" s="402"/>
      <c r="AB435" s="402"/>
      <c r="AC435" s="402"/>
    </row>
    <row r="436" spans="1:29" s="701" customFormat="1" ht="15">
      <c r="A436" s="702"/>
      <c r="B436" s="402"/>
      <c r="C436" s="402"/>
      <c r="D436" s="402"/>
      <c r="E436" s="402"/>
      <c r="F436" s="402"/>
      <c r="G436" s="402"/>
      <c r="H436" s="402"/>
      <c r="I436" s="402"/>
      <c r="J436" s="402"/>
      <c r="K436" s="402"/>
      <c r="L436" s="402"/>
      <c r="M436" s="402"/>
      <c r="N436" s="402"/>
      <c r="O436" s="402"/>
      <c r="P436" s="402"/>
      <c r="Q436" s="402"/>
      <c r="R436" s="402"/>
      <c r="S436" s="402"/>
      <c r="T436" s="402"/>
      <c r="U436" s="402"/>
      <c r="V436" s="402"/>
      <c r="W436" s="402"/>
      <c r="X436" s="402"/>
      <c r="Y436" s="402"/>
      <c r="Z436" s="402"/>
      <c r="AA436" s="402"/>
      <c r="AB436" s="402"/>
      <c r="AC436" s="402"/>
    </row>
    <row r="437" spans="1:29" s="701" customFormat="1" ht="15">
      <c r="A437" s="702"/>
      <c r="B437" s="402"/>
      <c r="C437" s="402"/>
      <c r="D437" s="402"/>
      <c r="E437" s="402"/>
      <c r="F437" s="402"/>
      <c r="G437" s="402"/>
      <c r="H437" s="402"/>
      <c r="I437" s="402"/>
      <c r="J437" s="402"/>
      <c r="K437" s="402"/>
      <c r="L437" s="402"/>
      <c r="M437" s="402"/>
      <c r="N437" s="402"/>
      <c r="O437" s="402"/>
      <c r="P437" s="402"/>
      <c r="Q437" s="402"/>
      <c r="R437" s="402"/>
      <c r="S437" s="402"/>
      <c r="T437" s="402"/>
      <c r="U437" s="402"/>
      <c r="V437" s="402"/>
      <c r="W437" s="402"/>
      <c r="X437" s="402"/>
      <c r="Y437" s="402"/>
      <c r="Z437" s="402"/>
      <c r="AA437" s="402"/>
      <c r="AB437" s="402"/>
      <c r="AC437" s="402"/>
    </row>
    <row r="438" spans="1:29" s="701" customFormat="1" ht="15">
      <c r="A438" s="702"/>
      <c r="B438" s="402"/>
      <c r="C438" s="402"/>
      <c r="D438" s="402"/>
      <c r="E438" s="402"/>
      <c r="F438" s="402"/>
      <c r="G438" s="402"/>
      <c r="H438" s="402"/>
      <c r="I438" s="402"/>
      <c r="J438" s="402"/>
      <c r="K438" s="402"/>
      <c r="L438" s="402"/>
      <c r="M438" s="402"/>
      <c r="N438" s="402"/>
      <c r="O438" s="402"/>
      <c r="P438" s="402"/>
      <c r="Q438" s="402"/>
      <c r="R438" s="402"/>
      <c r="S438" s="402"/>
      <c r="T438" s="402"/>
      <c r="U438" s="402"/>
      <c r="V438" s="402"/>
      <c r="W438" s="402"/>
      <c r="X438" s="402"/>
      <c r="Y438" s="402"/>
      <c r="Z438" s="402"/>
      <c r="AA438" s="402"/>
      <c r="AB438" s="402"/>
      <c r="AC438" s="402"/>
    </row>
    <row r="439" spans="1:29" s="701" customFormat="1" ht="15">
      <c r="A439" s="702"/>
      <c r="B439" s="402"/>
      <c r="C439" s="402"/>
      <c r="D439" s="402"/>
      <c r="E439" s="402"/>
      <c r="F439" s="402"/>
      <c r="G439" s="402"/>
      <c r="H439" s="402"/>
      <c r="I439" s="402"/>
      <c r="J439" s="402"/>
      <c r="K439" s="402"/>
      <c r="L439" s="402"/>
      <c r="M439" s="402"/>
      <c r="N439" s="402"/>
      <c r="O439" s="402"/>
      <c r="P439" s="402"/>
      <c r="Q439" s="402"/>
      <c r="R439" s="402"/>
      <c r="S439" s="402"/>
      <c r="T439" s="402"/>
      <c r="U439" s="402"/>
      <c r="V439" s="402"/>
      <c r="W439" s="402"/>
      <c r="X439" s="402"/>
      <c r="Y439" s="402"/>
      <c r="Z439" s="402"/>
      <c r="AA439" s="402"/>
      <c r="AB439" s="402"/>
      <c r="AC439" s="402"/>
    </row>
    <row r="440" spans="1:29" s="701" customFormat="1" ht="15">
      <c r="A440" s="702"/>
      <c r="B440" s="402"/>
      <c r="C440" s="402"/>
      <c r="D440" s="402"/>
      <c r="E440" s="402"/>
      <c r="F440" s="402"/>
      <c r="G440" s="402"/>
      <c r="H440" s="402"/>
      <c r="I440" s="402"/>
      <c r="J440" s="402"/>
      <c r="K440" s="402"/>
      <c r="L440" s="402"/>
      <c r="M440" s="402"/>
      <c r="N440" s="402"/>
      <c r="O440" s="402"/>
      <c r="P440" s="402"/>
      <c r="Q440" s="402"/>
      <c r="R440" s="402"/>
      <c r="S440" s="402"/>
      <c r="T440" s="402"/>
      <c r="U440" s="402"/>
      <c r="V440" s="402"/>
      <c r="W440" s="402"/>
      <c r="X440" s="402"/>
      <c r="Y440" s="402"/>
      <c r="Z440" s="402"/>
      <c r="AA440" s="402"/>
      <c r="AB440" s="402"/>
      <c r="AC440" s="402"/>
    </row>
    <row r="441" spans="1:29" s="701" customFormat="1" ht="15">
      <c r="A441" s="702"/>
      <c r="B441" s="402"/>
      <c r="C441" s="402"/>
      <c r="D441" s="402"/>
      <c r="E441" s="402"/>
      <c r="F441" s="402"/>
      <c r="G441" s="402"/>
      <c r="H441" s="402"/>
      <c r="I441" s="402"/>
      <c r="J441" s="402"/>
      <c r="K441" s="402"/>
      <c r="L441" s="402"/>
      <c r="M441" s="402"/>
      <c r="N441" s="402"/>
      <c r="O441" s="402"/>
      <c r="P441" s="402"/>
      <c r="Q441" s="402"/>
      <c r="R441" s="402"/>
      <c r="S441" s="402"/>
      <c r="T441" s="402"/>
      <c r="U441" s="402"/>
      <c r="V441" s="402"/>
      <c r="W441" s="402"/>
      <c r="X441" s="402"/>
      <c r="Y441" s="402"/>
      <c r="Z441" s="402"/>
      <c r="AA441" s="402"/>
      <c r="AB441" s="402"/>
      <c r="AC441" s="402"/>
    </row>
    <row r="442" s="701" customFormat="1" ht="15">
      <c r="A442" s="702"/>
    </row>
    <row r="443" s="701" customFormat="1" ht="15">
      <c r="A443" s="702"/>
    </row>
    <row r="444" s="701" customFormat="1" ht="15">
      <c r="A444" s="702"/>
    </row>
    <row r="445" s="701" customFormat="1" ht="15">
      <c r="A445" s="702"/>
    </row>
    <row r="446" s="701" customFormat="1" ht="15">
      <c r="A446" s="702"/>
    </row>
    <row r="447" s="701" customFormat="1" ht="15">
      <c r="A447" s="702"/>
    </row>
    <row r="448" s="701" customFormat="1" ht="15">
      <c r="A448" s="702"/>
    </row>
    <row r="449" s="701" customFormat="1" ht="15">
      <c r="A449" s="702"/>
    </row>
    <row r="450" s="701" customFormat="1" ht="15">
      <c r="A450" s="702"/>
    </row>
    <row r="451" s="701" customFormat="1" ht="15">
      <c r="A451" s="702"/>
    </row>
    <row r="452" s="701" customFormat="1" ht="15">
      <c r="A452" s="702"/>
    </row>
    <row r="453" s="701" customFormat="1" ht="15">
      <c r="A453" s="702"/>
    </row>
    <row r="454" s="701" customFormat="1" ht="15">
      <c r="A454" s="702"/>
    </row>
    <row r="455" s="701" customFormat="1" ht="15">
      <c r="A455" s="702"/>
    </row>
    <row r="456" s="701" customFormat="1" ht="15">
      <c r="A456" s="702"/>
    </row>
    <row r="457" s="701" customFormat="1" ht="15">
      <c r="A457" s="702"/>
    </row>
    <row r="458" s="701" customFormat="1" ht="15">
      <c r="A458" s="702"/>
    </row>
    <row r="459" s="701" customFormat="1" ht="15">
      <c r="A459" s="702"/>
    </row>
    <row r="460" s="701" customFormat="1" ht="15">
      <c r="A460" s="702"/>
    </row>
    <row r="461" s="701" customFormat="1" ht="15">
      <c r="A461" s="702"/>
    </row>
    <row r="462" s="701" customFormat="1" ht="15">
      <c r="A462" s="702"/>
    </row>
    <row r="463" s="701" customFormat="1" ht="15">
      <c r="A463" s="702"/>
    </row>
    <row r="464" s="701" customFormat="1" ht="15">
      <c r="A464" s="702"/>
    </row>
    <row r="465" s="701" customFormat="1" ht="15">
      <c r="A465" s="702"/>
    </row>
    <row r="466" s="701" customFormat="1" ht="15">
      <c r="A466" s="702"/>
    </row>
    <row r="467" s="701" customFormat="1" ht="15">
      <c r="A467" s="702"/>
    </row>
    <row r="468" s="701" customFormat="1" ht="15">
      <c r="A468" s="702"/>
    </row>
    <row r="469" s="701" customFormat="1" ht="15">
      <c r="A469" s="702"/>
    </row>
    <row r="470" s="701" customFormat="1" ht="15">
      <c r="A470" s="702"/>
    </row>
    <row r="471" s="701" customFormat="1" ht="15">
      <c r="A471" s="702"/>
    </row>
    <row r="472" s="701" customFormat="1" ht="15">
      <c r="A472" s="702"/>
    </row>
    <row r="473" s="701" customFormat="1" ht="15">
      <c r="A473" s="702"/>
    </row>
    <row r="474" s="701" customFormat="1" ht="15">
      <c r="A474" s="702"/>
    </row>
    <row r="475" s="701" customFormat="1" ht="15">
      <c r="A475" s="702"/>
    </row>
    <row r="476" s="701" customFormat="1" ht="15">
      <c r="A476" s="702"/>
    </row>
    <row r="477" s="701" customFormat="1" ht="15">
      <c r="A477" s="702"/>
    </row>
    <row r="478" s="701" customFormat="1" ht="15">
      <c r="A478" s="702"/>
    </row>
    <row r="479" s="701" customFormat="1" ht="15">
      <c r="A479" s="702"/>
    </row>
    <row r="480" s="701" customFormat="1" ht="15">
      <c r="A480" s="702"/>
    </row>
    <row r="481" s="701" customFormat="1" ht="15">
      <c r="A481" s="702"/>
    </row>
    <row r="482" s="701" customFormat="1" ht="15">
      <c r="A482" s="702"/>
    </row>
    <row r="483" s="701" customFormat="1" ht="15">
      <c r="A483" s="702"/>
    </row>
    <row r="484" s="701" customFormat="1" ht="15">
      <c r="A484" s="702"/>
    </row>
    <row r="485" s="701" customFormat="1" ht="15">
      <c r="A485" s="702"/>
    </row>
    <row r="486" s="701" customFormat="1" ht="15">
      <c r="A486" s="702"/>
    </row>
    <row r="487" s="701" customFormat="1" ht="15">
      <c r="A487" s="702"/>
    </row>
    <row r="488" s="701" customFormat="1" ht="15">
      <c r="A488" s="702"/>
    </row>
    <row r="489" s="701" customFormat="1" ht="15">
      <c r="A489" s="702"/>
    </row>
    <row r="490" s="701" customFormat="1" ht="15">
      <c r="A490" s="702"/>
    </row>
    <row r="491" s="701" customFormat="1" ht="15">
      <c r="A491" s="702"/>
    </row>
    <row r="492" s="701" customFormat="1" ht="15">
      <c r="A492" s="702"/>
    </row>
    <row r="493" s="701" customFormat="1" ht="15">
      <c r="A493" s="702"/>
    </row>
    <row r="494" s="701" customFormat="1" ht="15">
      <c r="A494" s="702"/>
    </row>
    <row r="495" s="701" customFormat="1" ht="15">
      <c r="A495" s="702"/>
    </row>
    <row r="496" s="701" customFormat="1" ht="15">
      <c r="A496" s="702"/>
    </row>
    <row r="497" s="701" customFormat="1" ht="15">
      <c r="A497" s="702"/>
    </row>
    <row r="498" s="701" customFormat="1" ht="15">
      <c r="A498" s="702"/>
    </row>
    <row r="499" s="701" customFormat="1" ht="15">
      <c r="A499" s="702"/>
    </row>
    <row r="500" s="701" customFormat="1" ht="15">
      <c r="A500" s="702"/>
    </row>
    <row r="501" s="701" customFormat="1" ht="15">
      <c r="A501" s="702"/>
    </row>
    <row r="502" s="701" customFormat="1" ht="15">
      <c r="A502" s="702"/>
    </row>
    <row r="503" s="701" customFormat="1" ht="15">
      <c r="A503" s="702"/>
    </row>
    <row r="504" s="701" customFormat="1" ht="15">
      <c r="A504" s="702"/>
    </row>
    <row r="505" s="701" customFormat="1" ht="15">
      <c r="A505" s="702"/>
    </row>
    <row r="506" s="701" customFormat="1" ht="15">
      <c r="A506" s="702"/>
    </row>
    <row r="507" s="701" customFormat="1" ht="15">
      <c r="A507" s="702"/>
    </row>
    <row r="508" s="701" customFormat="1" ht="15">
      <c r="A508" s="702"/>
    </row>
    <row r="509" s="701" customFormat="1" ht="15">
      <c r="A509" s="702"/>
    </row>
    <row r="510" s="701" customFormat="1" ht="15">
      <c r="A510" s="702"/>
    </row>
    <row r="511" s="701" customFormat="1" ht="15">
      <c r="A511" s="702"/>
    </row>
    <row r="512" s="701" customFormat="1" ht="15">
      <c r="A512" s="702"/>
    </row>
    <row r="513" s="701" customFormat="1" ht="15">
      <c r="A513" s="702"/>
    </row>
    <row r="514" s="701" customFormat="1" ht="15">
      <c r="A514" s="702"/>
    </row>
    <row r="515" s="701" customFormat="1" ht="15">
      <c r="A515" s="702"/>
    </row>
    <row r="516" s="701" customFormat="1" ht="15">
      <c r="A516" s="702"/>
    </row>
    <row r="517" s="701" customFormat="1" ht="15">
      <c r="A517" s="702"/>
    </row>
    <row r="518" s="701" customFormat="1" ht="15">
      <c r="A518" s="702"/>
    </row>
    <row r="519" s="701" customFormat="1" ht="15">
      <c r="A519" s="702"/>
    </row>
    <row r="520" s="701" customFormat="1" ht="15">
      <c r="A520" s="702"/>
    </row>
    <row r="521" s="701" customFormat="1" ht="15">
      <c r="A521" s="702"/>
    </row>
    <row r="522" s="701" customFormat="1" ht="15">
      <c r="A522" s="702"/>
    </row>
    <row r="523" s="701" customFormat="1" ht="15">
      <c r="A523" s="702"/>
    </row>
    <row r="524" s="701" customFormat="1" ht="15">
      <c r="A524" s="702"/>
    </row>
    <row r="525" s="701" customFormat="1" ht="15">
      <c r="A525" s="702"/>
    </row>
    <row r="526" s="701" customFormat="1" ht="15">
      <c r="A526" s="702"/>
    </row>
    <row r="527" s="701" customFormat="1" ht="15">
      <c r="A527" s="702"/>
    </row>
    <row r="528" s="701" customFormat="1" ht="15">
      <c r="A528" s="702"/>
    </row>
    <row r="529" s="701" customFormat="1" ht="15">
      <c r="A529" s="702"/>
    </row>
    <row r="530" s="701" customFormat="1" ht="15">
      <c r="A530" s="702"/>
    </row>
    <row r="531" s="701" customFormat="1" ht="15">
      <c r="A531" s="702"/>
    </row>
    <row r="532" s="701" customFormat="1" ht="15">
      <c r="A532" s="702"/>
    </row>
    <row r="533" s="701" customFormat="1" ht="15">
      <c r="A533" s="702"/>
    </row>
    <row r="534" s="701" customFormat="1" ht="15">
      <c r="A534" s="702"/>
    </row>
    <row r="535" s="701" customFormat="1" ht="15">
      <c r="A535" s="702"/>
    </row>
    <row r="536" s="701" customFormat="1" ht="15">
      <c r="A536" s="702"/>
    </row>
    <row r="537" s="701" customFormat="1" ht="15">
      <c r="A537" s="702"/>
    </row>
    <row r="538" s="701" customFormat="1" ht="15">
      <c r="A538" s="702"/>
    </row>
    <row r="539" s="701" customFormat="1" ht="15">
      <c r="A539" s="702"/>
    </row>
    <row r="540" s="701" customFormat="1" ht="15">
      <c r="A540" s="702"/>
    </row>
    <row r="541" s="701" customFormat="1" ht="15">
      <c r="A541" s="702"/>
    </row>
    <row r="542" s="701" customFormat="1" ht="15">
      <c r="A542" s="702"/>
    </row>
    <row r="543" s="701" customFormat="1" ht="15">
      <c r="A543" s="702"/>
    </row>
    <row r="544" s="701" customFormat="1" ht="15">
      <c r="A544" s="702"/>
    </row>
    <row r="545" s="701" customFormat="1" ht="15">
      <c r="A545" s="702"/>
    </row>
    <row r="546" s="701" customFormat="1" ht="15">
      <c r="A546" s="702"/>
    </row>
    <row r="547" s="701" customFormat="1" ht="15">
      <c r="A547" s="702"/>
    </row>
    <row r="548" s="701" customFormat="1" ht="15">
      <c r="A548" s="702"/>
    </row>
    <row r="549" s="701" customFormat="1" ht="15">
      <c r="A549" s="702"/>
    </row>
    <row r="550" s="701" customFormat="1" ht="15">
      <c r="A550" s="702"/>
    </row>
    <row r="551" s="701" customFormat="1" ht="15">
      <c r="A551" s="702"/>
    </row>
    <row r="552" s="701" customFormat="1" ht="15">
      <c r="A552" s="702"/>
    </row>
    <row r="553" s="701" customFormat="1" ht="15">
      <c r="A553" s="702"/>
    </row>
    <row r="554" s="701" customFormat="1" ht="15">
      <c r="A554" s="702"/>
    </row>
    <row r="555" s="701" customFormat="1" ht="15">
      <c r="A555" s="702"/>
    </row>
    <row r="556" s="701" customFormat="1" ht="15">
      <c r="A556" s="702"/>
    </row>
    <row r="557" s="701" customFormat="1" ht="15">
      <c r="A557" s="702"/>
    </row>
    <row r="558" s="701" customFormat="1" ht="15">
      <c r="A558" s="702"/>
    </row>
    <row r="559" s="701" customFormat="1" ht="15">
      <c r="A559" s="702"/>
    </row>
    <row r="560" s="701" customFormat="1" ht="15">
      <c r="A560" s="702"/>
    </row>
    <row r="561" s="701" customFormat="1" ht="15">
      <c r="A561" s="702"/>
    </row>
    <row r="562" s="701" customFormat="1" ht="15">
      <c r="A562" s="702"/>
    </row>
    <row r="563" s="701" customFormat="1" ht="15">
      <c r="A563" s="702"/>
    </row>
    <row r="564" s="701" customFormat="1" ht="15">
      <c r="A564" s="702"/>
    </row>
    <row r="565" s="701" customFormat="1" ht="15">
      <c r="A565" s="702"/>
    </row>
    <row r="566" s="701" customFormat="1" ht="15">
      <c r="A566" s="702"/>
    </row>
    <row r="567" s="701" customFormat="1" ht="15">
      <c r="A567" s="702"/>
    </row>
    <row r="568" s="701" customFormat="1" ht="15">
      <c r="A568" s="702"/>
    </row>
    <row r="569" s="701" customFormat="1" ht="15">
      <c r="A569" s="702"/>
    </row>
    <row r="570" s="701" customFormat="1" ht="15">
      <c r="A570" s="702"/>
    </row>
    <row r="571" s="701" customFormat="1" ht="15">
      <c r="A571" s="702"/>
    </row>
    <row r="572" s="701" customFormat="1" ht="15">
      <c r="A572" s="702"/>
    </row>
    <row r="573" s="701" customFormat="1" ht="15">
      <c r="A573" s="702"/>
    </row>
    <row r="574" s="701" customFormat="1" ht="15">
      <c r="A574" s="702"/>
    </row>
    <row r="575" s="701" customFormat="1" ht="15">
      <c r="A575" s="702"/>
    </row>
    <row r="576" s="701" customFormat="1" ht="15">
      <c r="A576" s="702"/>
    </row>
    <row r="577" s="701" customFormat="1" ht="15">
      <c r="A577" s="702"/>
    </row>
    <row r="578" s="701" customFormat="1" ht="15">
      <c r="A578" s="702"/>
    </row>
    <row r="579" s="701" customFormat="1" ht="15">
      <c r="A579" s="702"/>
    </row>
    <row r="580" s="701" customFormat="1" ht="15">
      <c r="A580" s="702"/>
    </row>
    <row r="581" s="701" customFormat="1" ht="15">
      <c r="A581" s="702"/>
    </row>
    <row r="582" s="701" customFormat="1" ht="15">
      <c r="A582" s="702"/>
    </row>
    <row r="583" s="701" customFormat="1" ht="15">
      <c r="A583" s="702"/>
    </row>
    <row r="584" s="701" customFormat="1" ht="15">
      <c r="A584" s="702"/>
    </row>
    <row r="585" s="701" customFormat="1" ht="15">
      <c r="A585" s="702"/>
    </row>
    <row r="586" s="701" customFormat="1" ht="15">
      <c r="A586" s="702"/>
    </row>
    <row r="587" s="701" customFormat="1" ht="15">
      <c r="A587" s="702"/>
    </row>
    <row r="588" s="701" customFormat="1" ht="15">
      <c r="A588" s="702"/>
    </row>
    <row r="589" s="701" customFormat="1" ht="15">
      <c r="A589" s="702"/>
    </row>
    <row r="590" s="701" customFormat="1" ht="15">
      <c r="A590" s="702"/>
    </row>
    <row r="591" s="701" customFormat="1" ht="15">
      <c r="A591" s="702"/>
    </row>
    <row r="592" s="701" customFormat="1" ht="15">
      <c r="A592" s="702"/>
    </row>
    <row r="593" s="701" customFormat="1" ht="15">
      <c r="A593" s="702"/>
    </row>
    <row r="594" s="701" customFormat="1" ht="15">
      <c r="A594" s="702"/>
    </row>
    <row r="595" s="701" customFormat="1" ht="15">
      <c r="A595" s="702"/>
    </row>
    <row r="596" s="701" customFormat="1" ht="15">
      <c r="A596" s="702"/>
    </row>
    <row r="597" s="701" customFormat="1" ht="15">
      <c r="A597" s="702"/>
    </row>
    <row r="598" s="701" customFormat="1" ht="15">
      <c r="A598" s="702"/>
    </row>
    <row r="599" s="701" customFormat="1" ht="15">
      <c r="A599" s="702"/>
    </row>
    <row r="600" s="701" customFormat="1" ht="15">
      <c r="A600" s="702"/>
    </row>
    <row r="601" s="701" customFormat="1" ht="15">
      <c r="A601" s="702"/>
    </row>
    <row r="602" s="701" customFormat="1" ht="15">
      <c r="A602" s="702"/>
    </row>
    <row r="603" s="701" customFormat="1" ht="15">
      <c r="A603" s="702"/>
    </row>
    <row r="604" s="701" customFormat="1" ht="15">
      <c r="A604" s="702"/>
    </row>
    <row r="605" s="701" customFormat="1" ht="15">
      <c r="A605" s="702"/>
    </row>
    <row r="606" s="701" customFormat="1" ht="15">
      <c r="A606" s="702"/>
    </row>
    <row r="607" s="701" customFormat="1" ht="15">
      <c r="A607" s="702"/>
    </row>
    <row r="608" s="701" customFormat="1" ht="15">
      <c r="A608" s="702"/>
    </row>
    <row r="609" s="701" customFormat="1" ht="15">
      <c r="A609" s="702"/>
    </row>
    <row r="610" s="701" customFormat="1" ht="15">
      <c r="A610" s="702"/>
    </row>
    <row r="611" s="701" customFormat="1" ht="15">
      <c r="A611" s="702"/>
    </row>
    <row r="612" s="701" customFormat="1" ht="15">
      <c r="A612" s="702"/>
    </row>
    <row r="613" s="701" customFormat="1" ht="15">
      <c r="A613" s="702"/>
    </row>
    <row r="614" s="701" customFormat="1" ht="15">
      <c r="A614" s="702"/>
    </row>
    <row r="615" s="701" customFormat="1" ht="15">
      <c r="A615" s="702"/>
    </row>
    <row r="616" s="701" customFormat="1" ht="15">
      <c r="A616" s="702"/>
    </row>
    <row r="617" s="701" customFormat="1" ht="15">
      <c r="A617" s="702"/>
    </row>
    <row r="618" s="701" customFormat="1" ht="15">
      <c r="A618" s="702"/>
    </row>
    <row r="619" s="701" customFormat="1" ht="15">
      <c r="A619" s="702"/>
    </row>
    <row r="620" s="701" customFormat="1" ht="15">
      <c r="A620" s="702"/>
    </row>
    <row r="621" s="701" customFormat="1" ht="15">
      <c r="A621" s="702"/>
    </row>
    <row r="622" s="701" customFormat="1" ht="15">
      <c r="A622" s="702"/>
    </row>
    <row r="623" s="701" customFormat="1" ht="15">
      <c r="A623" s="702"/>
    </row>
    <row r="624" s="701" customFormat="1" ht="15">
      <c r="A624" s="702"/>
    </row>
    <row r="625" s="701" customFormat="1" ht="15">
      <c r="A625" s="702"/>
    </row>
    <row r="626" s="701" customFormat="1" ht="15">
      <c r="A626" s="702"/>
    </row>
    <row r="627" s="701" customFormat="1" ht="15">
      <c r="A627" s="702"/>
    </row>
    <row r="628" s="701" customFormat="1" ht="15">
      <c r="A628" s="702"/>
    </row>
    <row r="629" s="701" customFormat="1" ht="15">
      <c r="A629" s="702"/>
    </row>
    <row r="630" s="701" customFormat="1" ht="15">
      <c r="A630" s="702"/>
    </row>
    <row r="631" s="701" customFormat="1" ht="15">
      <c r="A631" s="702"/>
    </row>
    <row r="632" s="701" customFormat="1" ht="15">
      <c r="A632" s="702"/>
    </row>
    <row r="633" s="701" customFormat="1" ht="15">
      <c r="A633" s="702"/>
    </row>
    <row r="634" s="701" customFormat="1" ht="15">
      <c r="A634" s="702"/>
    </row>
    <row r="635" s="701" customFormat="1" ht="15">
      <c r="A635" s="702"/>
    </row>
    <row r="636" s="701" customFormat="1" ht="15">
      <c r="A636" s="702"/>
    </row>
    <row r="637" s="701" customFormat="1" ht="15">
      <c r="A637" s="702"/>
    </row>
    <row r="638" s="701" customFormat="1" ht="15">
      <c r="A638" s="702"/>
    </row>
    <row r="639" s="701" customFormat="1" ht="15">
      <c r="A639" s="702"/>
    </row>
    <row r="640" s="701" customFormat="1" ht="15">
      <c r="A640" s="702"/>
    </row>
    <row r="641" s="701" customFormat="1" ht="15">
      <c r="A641" s="702"/>
    </row>
    <row r="642" s="701" customFormat="1" ht="15">
      <c r="A642" s="702"/>
    </row>
    <row r="643" s="701" customFormat="1" ht="15">
      <c r="A643" s="702"/>
    </row>
    <row r="644" s="701" customFormat="1" ht="15">
      <c r="A644" s="702"/>
    </row>
    <row r="645" s="701" customFormat="1" ht="15">
      <c r="A645" s="702"/>
    </row>
    <row r="646" s="701" customFormat="1" ht="15">
      <c r="A646" s="702"/>
    </row>
    <row r="647" s="701" customFormat="1" ht="15">
      <c r="A647" s="702"/>
    </row>
    <row r="648" s="701" customFormat="1" ht="15">
      <c r="A648" s="702"/>
    </row>
    <row r="649" s="701" customFormat="1" ht="15">
      <c r="A649" s="702"/>
    </row>
    <row r="650" s="701" customFormat="1" ht="15">
      <c r="A650" s="702"/>
    </row>
    <row r="651" s="701" customFormat="1" ht="15">
      <c r="A651" s="702"/>
    </row>
    <row r="652" s="701" customFormat="1" ht="15">
      <c r="A652" s="702"/>
    </row>
    <row r="653" s="701" customFormat="1" ht="15">
      <c r="A653" s="702"/>
    </row>
    <row r="654" s="701" customFormat="1" ht="15">
      <c r="A654" s="702"/>
    </row>
    <row r="655" s="701" customFormat="1" ht="15">
      <c r="A655" s="702"/>
    </row>
    <row r="656" s="701" customFormat="1" ht="15">
      <c r="A656" s="702"/>
    </row>
    <row r="657" s="701" customFormat="1" ht="15">
      <c r="A657" s="702"/>
    </row>
    <row r="658" s="701" customFormat="1" ht="15">
      <c r="A658" s="702"/>
    </row>
    <row r="659" s="701" customFormat="1" ht="15">
      <c r="A659" s="702"/>
    </row>
    <row r="660" s="701" customFormat="1" ht="15">
      <c r="A660" s="702"/>
    </row>
    <row r="661" s="701" customFormat="1" ht="15">
      <c r="A661" s="702"/>
    </row>
    <row r="662" s="701" customFormat="1" ht="15">
      <c r="A662" s="702"/>
    </row>
    <row r="663" s="701" customFormat="1" ht="15">
      <c r="A663" s="702"/>
    </row>
    <row r="664" s="701" customFormat="1" ht="15">
      <c r="A664" s="702"/>
    </row>
    <row r="665" s="701" customFormat="1" ht="15">
      <c r="A665" s="702"/>
    </row>
    <row r="666" s="701" customFormat="1" ht="15">
      <c r="A666" s="702"/>
    </row>
    <row r="667" s="701" customFormat="1" ht="15">
      <c r="A667" s="702"/>
    </row>
    <row r="668" s="701" customFormat="1" ht="15">
      <c r="A668" s="702"/>
    </row>
    <row r="669" s="701" customFormat="1" ht="15">
      <c r="A669" s="702"/>
    </row>
    <row r="670" s="701" customFormat="1" ht="15">
      <c r="A670" s="702"/>
    </row>
    <row r="671" s="701" customFormat="1" ht="15">
      <c r="A671" s="702"/>
    </row>
    <row r="672" s="701" customFormat="1" ht="15">
      <c r="A672" s="702"/>
    </row>
    <row r="673" s="701" customFormat="1" ht="15">
      <c r="A673" s="702"/>
    </row>
    <row r="674" s="701" customFormat="1" ht="15">
      <c r="A674" s="702"/>
    </row>
    <row r="675" s="701" customFormat="1" ht="15">
      <c r="A675" s="702"/>
    </row>
    <row r="676" s="701" customFormat="1" ht="15">
      <c r="A676" s="702"/>
    </row>
    <row r="677" s="701" customFormat="1" ht="15">
      <c r="A677" s="702"/>
    </row>
    <row r="678" s="701" customFormat="1" ht="15">
      <c r="A678" s="702"/>
    </row>
    <row r="679" s="701" customFormat="1" ht="15">
      <c r="A679" s="702"/>
    </row>
    <row r="680" s="701" customFormat="1" ht="15">
      <c r="A680" s="702"/>
    </row>
    <row r="681" s="701" customFormat="1" ht="15">
      <c r="A681" s="702"/>
    </row>
    <row r="682" s="701" customFormat="1" ht="15">
      <c r="A682" s="702"/>
    </row>
    <row r="683" s="701" customFormat="1" ht="15">
      <c r="A683" s="702"/>
    </row>
    <row r="684" s="701" customFormat="1" ht="15">
      <c r="A684" s="702"/>
    </row>
    <row r="685" s="701" customFormat="1" ht="15">
      <c r="A685" s="702"/>
    </row>
    <row r="686" s="701" customFormat="1" ht="15">
      <c r="A686" s="702"/>
    </row>
    <row r="687" s="701" customFormat="1" ht="15">
      <c r="A687" s="702"/>
    </row>
    <row r="688" s="701" customFormat="1" ht="15">
      <c r="A688" s="702"/>
    </row>
    <row r="689" s="701" customFormat="1" ht="15">
      <c r="A689" s="702"/>
    </row>
    <row r="690" s="701" customFormat="1" ht="15">
      <c r="A690" s="702"/>
    </row>
    <row r="691" s="701" customFormat="1" ht="15">
      <c r="A691" s="702"/>
    </row>
    <row r="692" s="701" customFormat="1" ht="15">
      <c r="A692" s="702"/>
    </row>
    <row r="693" s="701" customFormat="1" ht="15">
      <c r="A693" s="702"/>
    </row>
    <row r="694" s="701" customFormat="1" ht="15">
      <c r="A694" s="702"/>
    </row>
    <row r="695" s="701" customFormat="1" ht="15">
      <c r="A695" s="702"/>
    </row>
    <row r="696" s="701" customFormat="1" ht="15">
      <c r="A696" s="702"/>
    </row>
    <row r="697" s="701" customFormat="1" ht="15">
      <c r="A697" s="702"/>
    </row>
    <row r="698" s="701" customFormat="1" ht="15">
      <c r="A698" s="702"/>
    </row>
    <row r="699" s="701" customFormat="1" ht="15">
      <c r="A699" s="702"/>
    </row>
    <row r="700" s="701" customFormat="1" ht="15">
      <c r="A700" s="702"/>
    </row>
    <row r="701" s="701" customFormat="1" ht="15">
      <c r="A701" s="702"/>
    </row>
    <row r="702" s="701" customFormat="1" ht="15">
      <c r="A702" s="702"/>
    </row>
    <row r="703" s="701" customFormat="1" ht="15">
      <c r="A703" s="702"/>
    </row>
    <row r="704" s="701" customFormat="1" ht="15">
      <c r="A704" s="702"/>
    </row>
    <row r="705" s="701" customFormat="1" ht="15">
      <c r="A705" s="702"/>
    </row>
    <row r="706" s="701" customFormat="1" ht="15">
      <c r="A706" s="702"/>
    </row>
    <row r="707" s="701" customFormat="1" ht="15">
      <c r="A707" s="702"/>
    </row>
    <row r="708" s="701" customFormat="1" ht="15">
      <c r="A708" s="702"/>
    </row>
    <row r="709" s="701" customFormat="1" ht="15">
      <c r="A709" s="702"/>
    </row>
    <row r="710" s="701" customFormat="1" ht="15">
      <c r="A710" s="702"/>
    </row>
    <row r="711" s="701" customFormat="1" ht="15">
      <c r="A711" s="702"/>
    </row>
    <row r="712" s="701" customFormat="1" ht="15">
      <c r="A712" s="702"/>
    </row>
    <row r="713" s="701" customFormat="1" ht="15">
      <c r="A713" s="702"/>
    </row>
    <row r="714" s="701" customFormat="1" ht="15">
      <c r="A714" s="702"/>
    </row>
    <row r="715" s="701" customFormat="1" ht="15">
      <c r="A715" s="702"/>
    </row>
    <row r="716" s="701" customFormat="1" ht="15">
      <c r="A716" s="702"/>
    </row>
    <row r="717" s="701" customFormat="1" ht="15">
      <c r="A717" s="702"/>
    </row>
    <row r="718" s="701" customFormat="1" ht="15">
      <c r="A718" s="702"/>
    </row>
    <row r="719" s="701" customFormat="1" ht="15">
      <c r="A719" s="702"/>
    </row>
    <row r="720" s="701" customFormat="1" ht="15">
      <c r="A720" s="702"/>
    </row>
    <row r="721" s="701" customFormat="1" ht="15">
      <c r="A721" s="702"/>
    </row>
    <row r="722" s="701" customFormat="1" ht="15">
      <c r="A722" s="702"/>
    </row>
    <row r="723" s="701" customFormat="1" ht="15">
      <c r="A723" s="702"/>
    </row>
    <row r="724" s="701" customFormat="1" ht="15">
      <c r="A724" s="702"/>
    </row>
    <row r="725" s="701" customFormat="1" ht="15">
      <c r="A725" s="702"/>
    </row>
    <row r="726" s="701" customFormat="1" ht="15">
      <c r="A726" s="702"/>
    </row>
    <row r="727" s="701" customFormat="1" ht="15">
      <c r="A727" s="702"/>
    </row>
    <row r="728" s="701" customFormat="1" ht="15">
      <c r="A728" s="702"/>
    </row>
    <row r="729" s="701" customFormat="1" ht="15">
      <c r="A729" s="702"/>
    </row>
    <row r="730" s="701" customFormat="1" ht="15">
      <c r="A730" s="702"/>
    </row>
    <row r="731" s="701" customFormat="1" ht="15">
      <c r="A731" s="702"/>
    </row>
    <row r="732" s="701" customFormat="1" ht="15">
      <c r="A732" s="702"/>
    </row>
    <row r="733" s="701" customFormat="1" ht="15">
      <c r="A733" s="702"/>
    </row>
    <row r="734" s="701" customFormat="1" ht="15">
      <c r="A734" s="702"/>
    </row>
    <row r="735" s="701" customFormat="1" ht="15">
      <c r="A735" s="702"/>
    </row>
    <row r="736" s="701" customFormat="1" ht="15">
      <c r="A736" s="702"/>
    </row>
    <row r="737" s="701" customFormat="1" ht="15">
      <c r="A737" s="702"/>
    </row>
    <row r="738" s="701" customFormat="1" ht="15">
      <c r="A738" s="702"/>
    </row>
    <row r="739" s="701" customFormat="1" ht="15">
      <c r="A739" s="702"/>
    </row>
    <row r="740" s="701" customFormat="1" ht="15">
      <c r="A740" s="702"/>
    </row>
    <row r="741" s="701" customFormat="1" ht="15">
      <c r="A741" s="702"/>
    </row>
    <row r="742" s="701" customFormat="1" ht="15">
      <c r="A742" s="702"/>
    </row>
    <row r="743" s="701" customFormat="1" ht="15">
      <c r="A743" s="702"/>
    </row>
    <row r="744" s="701" customFormat="1" ht="15">
      <c r="A744" s="702"/>
    </row>
    <row r="745" s="701" customFormat="1" ht="15">
      <c r="A745" s="702"/>
    </row>
    <row r="746" s="701" customFormat="1" ht="15">
      <c r="A746" s="702"/>
    </row>
    <row r="747" s="701" customFormat="1" ht="15">
      <c r="A747" s="702"/>
    </row>
    <row r="748" s="701" customFormat="1" ht="15">
      <c r="A748" s="702"/>
    </row>
    <row r="749" s="701" customFormat="1" ht="15">
      <c r="A749" s="702"/>
    </row>
    <row r="750" s="701" customFormat="1" ht="15">
      <c r="A750" s="702"/>
    </row>
    <row r="751" s="701" customFormat="1" ht="15">
      <c r="A751" s="702"/>
    </row>
    <row r="752" s="701" customFormat="1" ht="15">
      <c r="A752" s="702"/>
    </row>
    <row r="753" s="701" customFormat="1" ht="15">
      <c r="A753" s="702"/>
    </row>
    <row r="754" s="701" customFormat="1" ht="15">
      <c r="A754" s="702"/>
    </row>
    <row r="755" s="701" customFormat="1" ht="15">
      <c r="A755" s="702"/>
    </row>
    <row r="756" s="701" customFormat="1" ht="15">
      <c r="A756" s="702"/>
    </row>
    <row r="757" s="701" customFormat="1" ht="15">
      <c r="A757" s="702"/>
    </row>
    <row r="758" s="701" customFormat="1" ht="15">
      <c r="A758" s="702"/>
    </row>
    <row r="759" s="701" customFormat="1" ht="15">
      <c r="A759" s="702"/>
    </row>
    <row r="760" s="701" customFormat="1" ht="15">
      <c r="A760" s="702"/>
    </row>
    <row r="761" s="701" customFormat="1" ht="15">
      <c r="A761" s="702"/>
    </row>
    <row r="762" s="701" customFormat="1" ht="15">
      <c r="A762" s="702"/>
    </row>
    <row r="763" s="701" customFormat="1" ht="15">
      <c r="A763" s="702"/>
    </row>
    <row r="764" s="701" customFormat="1" ht="15">
      <c r="A764" s="702"/>
    </row>
    <row r="765" s="701" customFormat="1" ht="15">
      <c r="A765" s="702"/>
    </row>
    <row r="766" s="701" customFormat="1" ht="15">
      <c r="A766" s="702"/>
    </row>
    <row r="767" s="701" customFormat="1" ht="15">
      <c r="A767" s="702"/>
    </row>
    <row r="768" s="701" customFormat="1" ht="15">
      <c r="A768" s="702"/>
    </row>
    <row r="769" s="701" customFormat="1" ht="15">
      <c r="A769" s="702"/>
    </row>
    <row r="770" s="701" customFormat="1" ht="15">
      <c r="A770" s="702"/>
    </row>
    <row r="771" s="701" customFormat="1" ht="15">
      <c r="A771" s="702"/>
    </row>
    <row r="772" s="701" customFormat="1" ht="15">
      <c r="A772" s="702"/>
    </row>
    <row r="773" s="701" customFormat="1" ht="15">
      <c r="A773" s="702"/>
    </row>
    <row r="774" s="701" customFormat="1" ht="15">
      <c r="A774" s="702"/>
    </row>
    <row r="775" s="701" customFormat="1" ht="15">
      <c r="A775" s="702"/>
    </row>
    <row r="776" s="701" customFormat="1" ht="15">
      <c r="A776" s="702"/>
    </row>
    <row r="777" s="701" customFormat="1" ht="15">
      <c r="A777" s="702"/>
    </row>
    <row r="778" s="701" customFormat="1" ht="15">
      <c r="A778" s="702"/>
    </row>
    <row r="779" s="701" customFormat="1" ht="15">
      <c r="A779" s="702"/>
    </row>
    <row r="780" s="701" customFormat="1" ht="15">
      <c r="A780" s="702"/>
    </row>
    <row r="781" s="701" customFormat="1" ht="15">
      <c r="A781" s="702"/>
    </row>
    <row r="782" s="701" customFormat="1" ht="15">
      <c r="A782" s="702"/>
    </row>
    <row r="783" s="701" customFormat="1" ht="15">
      <c r="A783" s="702"/>
    </row>
    <row r="784" s="701" customFormat="1" ht="15">
      <c r="A784" s="702"/>
    </row>
    <row r="785" s="701" customFormat="1" ht="15">
      <c r="A785" s="702"/>
    </row>
    <row r="786" s="701" customFormat="1" ht="15">
      <c r="A786" s="702"/>
    </row>
    <row r="787" s="701" customFormat="1" ht="15">
      <c r="A787" s="702"/>
    </row>
    <row r="788" s="701" customFormat="1" ht="15">
      <c r="A788" s="702"/>
    </row>
    <row r="789" s="701" customFormat="1" ht="15">
      <c r="A789" s="702"/>
    </row>
    <row r="790" s="701" customFormat="1" ht="15">
      <c r="A790" s="702"/>
    </row>
    <row r="791" s="701" customFormat="1" ht="15">
      <c r="A791" s="702"/>
    </row>
    <row r="792" s="701" customFormat="1" ht="15">
      <c r="A792" s="702"/>
    </row>
    <row r="793" s="701" customFormat="1" ht="15">
      <c r="A793" s="702"/>
    </row>
    <row r="794" s="701" customFormat="1" ht="15">
      <c r="A794" s="702"/>
    </row>
    <row r="795" s="701" customFormat="1" ht="15">
      <c r="A795" s="702"/>
    </row>
    <row r="796" s="701" customFormat="1" ht="15">
      <c r="A796" s="702"/>
    </row>
    <row r="797" s="701" customFormat="1" ht="15">
      <c r="A797" s="702"/>
    </row>
    <row r="798" s="701" customFormat="1" ht="15">
      <c r="A798" s="702"/>
    </row>
    <row r="799" s="701" customFormat="1" ht="15">
      <c r="A799" s="702"/>
    </row>
    <row r="800" s="701" customFormat="1" ht="15">
      <c r="A800" s="702"/>
    </row>
    <row r="801" s="701" customFormat="1" ht="15">
      <c r="A801" s="702"/>
    </row>
    <row r="802" s="701" customFormat="1" ht="15">
      <c r="A802" s="702"/>
    </row>
    <row r="803" s="701" customFormat="1" ht="15">
      <c r="A803" s="702"/>
    </row>
    <row r="804" s="701" customFormat="1" ht="15">
      <c r="A804" s="702"/>
    </row>
    <row r="805" s="701" customFormat="1" ht="15">
      <c r="A805" s="702"/>
    </row>
    <row r="806" s="701" customFormat="1" ht="15">
      <c r="A806" s="702"/>
    </row>
    <row r="807" s="701" customFormat="1" ht="15">
      <c r="A807" s="702"/>
    </row>
    <row r="808" s="701" customFormat="1" ht="15">
      <c r="A808" s="702"/>
    </row>
    <row r="809" s="701" customFormat="1" ht="15">
      <c r="A809" s="702"/>
    </row>
    <row r="810" s="701" customFormat="1" ht="15">
      <c r="A810" s="702"/>
    </row>
    <row r="811" s="701" customFormat="1" ht="15">
      <c r="A811" s="702"/>
    </row>
    <row r="812" s="701" customFormat="1" ht="15">
      <c r="A812" s="702"/>
    </row>
    <row r="813" s="701" customFormat="1" ht="15">
      <c r="A813" s="702"/>
    </row>
    <row r="814" s="701" customFormat="1" ht="15">
      <c r="A814" s="702"/>
    </row>
    <row r="815" s="701" customFormat="1" ht="15">
      <c r="A815" s="702"/>
    </row>
    <row r="816" s="701" customFormat="1" ht="15">
      <c r="A816" s="702"/>
    </row>
    <row r="817" s="701" customFormat="1" ht="15">
      <c r="A817" s="702"/>
    </row>
    <row r="818" s="701" customFormat="1" ht="15">
      <c r="A818" s="702"/>
    </row>
    <row r="819" s="701" customFormat="1" ht="15">
      <c r="A819" s="702"/>
    </row>
    <row r="820" s="701" customFormat="1" ht="15">
      <c r="A820" s="702"/>
    </row>
    <row r="821" s="701" customFormat="1" ht="15">
      <c r="A821" s="702"/>
    </row>
    <row r="822" s="701" customFormat="1" ht="15">
      <c r="A822" s="702"/>
    </row>
    <row r="823" s="701" customFormat="1" ht="15">
      <c r="A823" s="702"/>
    </row>
    <row r="824" s="701" customFormat="1" ht="15">
      <c r="A824" s="702"/>
    </row>
    <row r="825" s="701" customFormat="1" ht="15">
      <c r="A825" s="702"/>
    </row>
    <row r="826" s="701" customFormat="1" ht="15">
      <c r="A826" s="702"/>
    </row>
    <row r="827" s="701" customFormat="1" ht="15">
      <c r="A827" s="702"/>
    </row>
    <row r="828" s="701" customFormat="1" ht="15">
      <c r="A828" s="702"/>
    </row>
    <row r="829" s="701" customFormat="1" ht="15">
      <c r="A829" s="702"/>
    </row>
    <row r="830" s="701" customFormat="1" ht="15">
      <c r="A830" s="702"/>
    </row>
    <row r="831" s="701" customFormat="1" ht="15">
      <c r="A831" s="702"/>
    </row>
    <row r="832" s="701" customFormat="1" ht="15">
      <c r="A832" s="702"/>
    </row>
    <row r="833" s="701" customFormat="1" ht="15">
      <c r="A833" s="702"/>
    </row>
    <row r="834" s="701" customFormat="1" ht="15">
      <c r="A834" s="702"/>
    </row>
    <row r="835" s="701" customFormat="1" ht="15">
      <c r="A835" s="702"/>
    </row>
    <row r="836" s="701" customFormat="1" ht="15">
      <c r="A836" s="702"/>
    </row>
    <row r="837" s="701" customFormat="1" ht="15">
      <c r="A837" s="702"/>
    </row>
    <row r="838" s="701" customFormat="1" ht="15">
      <c r="A838" s="702"/>
    </row>
    <row r="839" s="701" customFormat="1" ht="15">
      <c r="A839" s="702"/>
    </row>
    <row r="840" s="701" customFormat="1" ht="15">
      <c r="A840" s="702"/>
    </row>
    <row r="841" s="701" customFormat="1" ht="15">
      <c r="A841" s="702"/>
    </row>
    <row r="842" s="701" customFormat="1" ht="15">
      <c r="A842" s="702"/>
    </row>
    <row r="843" s="701" customFormat="1" ht="15">
      <c r="A843" s="702"/>
    </row>
    <row r="844" s="701" customFormat="1" ht="15">
      <c r="A844" s="702"/>
    </row>
    <row r="845" s="701" customFormat="1" ht="15">
      <c r="A845" s="702"/>
    </row>
    <row r="846" s="701" customFormat="1" ht="15">
      <c r="A846" s="702"/>
    </row>
    <row r="847" s="701" customFormat="1" ht="15">
      <c r="A847" s="702"/>
    </row>
    <row r="848" s="701" customFormat="1" ht="15">
      <c r="A848" s="702"/>
    </row>
    <row r="849" s="701" customFormat="1" ht="15">
      <c r="A849" s="702"/>
    </row>
    <row r="850" s="701" customFormat="1" ht="15">
      <c r="A850" s="702"/>
    </row>
    <row r="851" s="701" customFormat="1" ht="15">
      <c r="A851" s="702"/>
    </row>
    <row r="852" s="701" customFormat="1" ht="15">
      <c r="A852" s="702"/>
    </row>
    <row r="853" s="701" customFormat="1" ht="15">
      <c r="A853" s="702"/>
    </row>
    <row r="854" s="701" customFormat="1" ht="15">
      <c r="A854" s="702"/>
    </row>
    <row r="855" s="701" customFormat="1" ht="15">
      <c r="A855" s="702"/>
    </row>
    <row r="856" s="701" customFormat="1" ht="15">
      <c r="A856" s="702"/>
    </row>
    <row r="857" s="701" customFormat="1" ht="15">
      <c r="A857" s="702"/>
    </row>
    <row r="858" s="701" customFormat="1" ht="15">
      <c r="A858" s="702"/>
    </row>
  </sheetData>
  <sheetProtection sheet="1" selectLockedCells="1"/>
  <mergeCells count="26">
    <mergeCell ref="E32:G32"/>
    <mergeCell ref="A2:Q2"/>
    <mergeCell ref="A3:Q3"/>
    <mergeCell ref="D19:E19"/>
    <mergeCell ref="B20:C20"/>
    <mergeCell ref="B23:C23"/>
    <mergeCell ref="G8:I8"/>
    <mergeCell ref="D8:E8"/>
    <mergeCell ref="D18:F18"/>
    <mergeCell ref="D15:E15"/>
    <mergeCell ref="D16:E16"/>
    <mergeCell ref="D17:E17"/>
    <mergeCell ref="D14:E14"/>
    <mergeCell ref="G9:I9"/>
    <mergeCell ref="D12:E12"/>
    <mergeCell ref="D13:E13"/>
    <mergeCell ref="D9:E9"/>
    <mergeCell ref="D10:E10"/>
    <mergeCell ref="D11:E11"/>
    <mergeCell ref="A1:Q1"/>
    <mergeCell ref="D5:E5"/>
    <mergeCell ref="G5:I5"/>
    <mergeCell ref="G6:I6"/>
    <mergeCell ref="G7:I7"/>
    <mergeCell ref="D6:E6"/>
    <mergeCell ref="D7:E7"/>
  </mergeCells>
  <dataValidations count="3">
    <dataValidation type="whole" allowBlank="1" showInputMessage="1" showErrorMessage="1" sqref="K37:N136">
      <formula1>1</formula1>
      <formula2>2000000</formula2>
    </dataValidation>
    <dataValidation type="whole" allowBlank="1" showInputMessage="1" showErrorMessage="1" sqref="J37:J136">
      <formula1>-3000000</formula1>
      <formula2>3000000</formula2>
    </dataValidation>
    <dataValidation type="whole" allowBlank="1" showInputMessage="1" showErrorMessage="1" sqref="D37:F136">
      <formula1>-300000</formula1>
      <formula2>3000000</formula2>
    </dataValidation>
  </dataValidations>
  <printOptions horizontalCentered="1"/>
  <pageMargins left="0.25" right="0.25" top="0.15" bottom="0.15" header="0.5" footer="0.5"/>
  <pageSetup cellComments="asDisplayed" fitToHeight="1" fitToWidth="1" horizontalDpi="600" verticalDpi="600" orientation="portrait" scale="37" r:id="rId3"/>
  <ignoredErrors>
    <ignoredError sqref="H12:N14 H16:N18 P12:P18 G102:H103" unlockedFormula="1"/>
    <ignoredError sqref="E15 E16" numberStoredAsText="1"/>
  </ignoredErrors>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U122"/>
  <sheetViews>
    <sheetView zoomScale="75" zoomScaleNormal="75" zoomScalePageLayoutView="0" workbookViewId="0" topLeftCell="A1">
      <pane xSplit="3" ySplit="13" topLeftCell="D14" activePane="bottomRight" state="frozen"/>
      <selection pane="topLeft" activeCell="A1" sqref="A1"/>
      <selection pane="topRight" activeCell="D1" sqref="D1"/>
      <selection pane="bottomLeft" activeCell="A21" sqref="A21"/>
      <selection pane="bottomRight" activeCell="H7" sqref="H7"/>
    </sheetView>
  </sheetViews>
  <sheetFormatPr defaultColWidth="11.77734375" defaultRowHeight="15"/>
  <cols>
    <col min="1" max="1" width="1.2265625" style="507" customWidth="1"/>
    <col min="2" max="2" width="7.10546875" style="507" customWidth="1"/>
    <col min="3" max="3" width="30.77734375" style="507" customWidth="1"/>
    <col min="4" max="4" width="15.77734375" style="507" customWidth="1"/>
    <col min="5" max="5" width="13.88671875" style="507" customWidth="1"/>
    <col min="6" max="11" width="12.77734375" style="507" customWidth="1"/>
    <col min="12" max="12" width="13.6640625" style="507" customWidth="1"/>
    <col min="13" max="13" width="1.88671875" style="507" customWidth="1"/>
    <col min="14" max="15" width="14.21484375" style="507" customWidth="1"/>
    <col min="16" max="16" width="1.33203125" style="507" customWidth="1"/>
    <col min="17" max="17" width="16.3359375" style="507" customWidth="1"/>
    <col min="18" max="18" width="1.88671875" style="507" customWidth="1"/>
    <col min="19" max="19" width="15.21484375" style="507" customWidth="1"/>
    <col min="20" max="20" width="1.66796875" style="507" customWidth="1"/>
    <col min="21" max="21" width="15.4453125" style="601" customWidth="1"/>
    <col min="22" max="16384" width="11.77734375" style="507" customWidth="1"/>
  </cols>
  <sheetData>
    <row r="1" spans="1:21" ht="16.5" customHeight="1">
      <c r="A1" s="1064" t="s">
        <v>608</v>
      </c>
      <c r="B1" s="1064"/>
      <c r="C1" s="1064"/>
      <c r="D1" s="1064"/>
      <c r="E1" s="1064"/>
      <c r="F1" s="1064"/>
      <c r="G1" s="1064"/>
      <c r="H1" s="1064"/>
      <c r="I1" s="1064"/>
      <c r="J1" s="1064"/>
      <c r="K1" s="1064"/>
      <c r="L1" s="1064"/>
      <c r="M1" s="1064"/>
      <c r="N1" s="1064"/>
      <c r="O1" s="1064"/>
      <c r="P1" s="526"/>
      <c r="Q1" s="527" t="s">
        <v>0</v>
      </c>
      <c r="R1" s="527"/>
      <c r="S1" s="527"/>
      <c r="T1" s="527"/>
      <c r="U1" s="528"/>
    </row>
    <row r="2" spans="1:21" ht="16.5" customHeight="1">
      <c r="A2" s="1064" t="s">
        <v>454</v>
      </c>
      <c r="B2" s="1064"/>
      <c r="C2" s="1064"/>
      <c r="D2" s="1064"/>
      <c r="E2" s="1064"/>
      <c r="F2" s="1064"/>
      <c r="G2" s="1064"/>
      <c r="H2" s="1064"/>
      <c r="I2" s="1064"/>
      <c r="J2" s="1064"/>
      <c r="K2" s="1064"/>
      <c r="L2" s="1064"/>
      <c r="M2" s="1064"/>
      <c r="N2" s="1064"/>
      <c r="O2" s="1064"/>
      <c r="P2" s="526"/>
      <c r="Q2" s="527" t="s">
        <v>0</v>
      </c>
      <c r="R2" s="527"/>
      <c r="S2" s="527"/>
      <c r="T2" s="527"/>
      <c r="U2" s="528"/>
    </row>
    <row r="3" spans="1:21" ht="15.75" customHeight="1">
      <c r="A3" s="1064" t="s">
        <v>455</v>
      </c>
      <c r="B3" s="1064"/>
      <c r="C3" s="1064"/>
      <c r="D3" s="1064"/>
      <c r="E3" s="1064"/>
      <c r="F3" s="1064"/>
      <c r="G3" s="1064"/>
      <c r="H3" s="1064"/>
      <c r="I3" s="1064"/>
      <c r="J3" s="1064"/>
      <c r="K3" s="1064"/>
      <c r="L3" s="1064"/>
      <c r="M3" s="1064"/>
      <c r="N3" s="1064"/>
      <c r="O3" s="1064"/>
      <c r="P3" s="526"/>
      <c r="Q3" s="527" t="s">
        <v>0</v>
      </c>
      <c r="R3" s="527"/>
      <c r="S3" s="527"/>
      <c r="T3" s="527"/>
      <c r="U3" s="528"/>
    </row>
    <row r="4" spans="1:21" ht="15.75" customHeight="1">
      <c r="A4" s="1065" t="s">
        <v>643</v>
      </c>
      <c r="B4" s="1066"/>
      <c r="C4" s="1066"/>
      <c r="D4" s="1066"/>
      <c r="E4" s="1066"/>
      <c r="F4" s="1066"/>
      <c r="G4" s="1066"/>
      <c r="H4" s="1066"/>
      <c r="I4" s="1066"/>
      <c r="J4" s="1066"/>
      <c r="K4" s="1066"/>
      <c r="L4" s="1066"/>
      <c r="M4" s="1066"/>
      <c r="N4" s="1066"/>
      <c r="O4" s="1066"/>
      <c r="P4" s="526"/>
      <c r="Q4" s="527" t="s">
        <v>0</v>
      </c>
      <c r="R4" s="527"/>
      <c r="S4" s="527"/>
      <c r="T4" s="527"/>
      <c r="U4" s="528"/>
    </row>
    <row r="5" spans="1:21" ht="15.75" customHeight="1">
      <c r="A5" s="529"/>
      <c r="B5" s="529"/>
      <c r="C5" s="354"/>
      <c r="D5" s="354"/>
      <c r="E5" s="529"/>
      <c r="F5" s="529"/>
      <c r="G5" s="529"/>
      <c r="H5" s="529"/>
      <c r="I5" s="529"/>
      <c r="J5" s="529"/>
      <c r="K5" s="529"/>
      <c r="L5" s="529"/>
      <c r="M5" s="529"/>
      <c r="N5" s="529"/>
      <c r="O5" s="529"/>
      <c r="P5" s="526"/>
      <c r="Q5" s="527"/>
      <c r="R5" s="527"/>
      <c r="S5" s="527"/>
      <c r="T5" s="527"/>
      <c r="U5" s="528"/>
    </row>
    <row r="6" spans="1:21" ht="21.75" customHeight="1" thickBot="1">
      <c r="A6" s="527" t="s">
        <v>0</v>
      </c>
      <c r="B6" s="527"/>
      <c r="C6" s="530" t="str">
        <f>+'budget4542.a'!B6</f>
        <v>LOCAL AGENCY:</v>
      </c>
      <c r="D6" s="531">
        <f>+'budget4542.a'!D6</f>
        <v>0</v>
      </c>
      <c r="E6" s="532"/>
      <c r="F6" s="532"/>
      <c r="G6" s="527" t="s">
        <v>0</v>
      </c>
      <c r="H6" s="527" t="s">
        <v>0</v>
      </c>
      <c r="I6" s="527" t="s">
        <v>0</v>
      </c>
      <c r="J6" s="527" t="s">
        <v>0</v>
      </c>
      <c r="K6" s="533" t="s">
        <v>456</v>
      </c>
      <c r="L6" s="533"/>
      <c r="M6" s="533"/>
      <c r="N6" s="1067"/>
      <c r="O6" s="1068"/>
      <c r="P6" s="527" t="s">
        <v>0</v>
      </c>
      <c r="Q6" s="527" t="s">
        <v>0</v>
      </c>
      <c r="R6" s="527"/>
      <c r="S6" s="917"/>
      <c r="T6" s="1061"/>
      <c r="U6" s="1062"/>
    </row>
    <row r="7" spans="1:21" ht="21.75" customHeight="1" thickBot="1">
      <c r="A7" s="527" t="s">
        <v>0</v>
      </c>
      <c r="B7" s="527"/>
      <c r="C7" s="530" t="str">
        <f>+'budget4542.a'!B11</f>
        <v>AWARD NUMBER:                          </v>
      </c>
      <c r="D7" s="531">
        <f>+'budget4542.a'!D11</f>
        <v>0</v>
      </c>
      <c r="E7" s="532"/>
      <c r="F7" s="532"/>
      <c r="G7" s="527" t="s">
        <v>0</v>
      </c>
      <c r="H7" s="527" t="s">
        <v>0</v>
      </c>
      <c r="I7" s="527" t="s">
        <v>0</v>
      </c>
      <c r="J7" s="527" t="s">
        <v>0</v>
      </c>
      <c r="K7" s="533" t="s">
        <v>457</v>
      </c>
      <c r="L7" s="533"/>
      <c r="M7" s="533"/>
      <c r="N7" s="1057"/>
      <c r="O7" s="1057"/>
      <c r="P7" s="527" t="s">
        <v>0</v>
      </c>
      <c r="Q7" s="527" t="s">
        <v>0</v>
      </c>
      <c r="R7" s="527"/>
      <c r="S7" s="533"/>
      <c r="T7" s="533"/>
      <c r="U7" s="916"/>
    </row>
    <row r="8" spans="1:21" ht="21.75" customHeight="1" thickBot="1">
      <c r="A8" s="527" t="s">
        <v>0</v>
      </c>
      <c r="B8" s="527"/>
      <c r="C8" s="530" t="str">
        <f>+'budget4542.a'!B15</f>
        <v>AWARD PERIOD:                            </v>
      </c>
      <c r="D8" s="531" t="str">
        <f>+'budget4542.a'!D15</f>
        <v>July 1, 20 through June 30, 2021</v>
      </c>
      <c r="E8" s="532"/>
      <c r="F8" s="532"/>
      <c r="G8" s="527" t="s">
        <v>0</v>
      </c>
      <c r="H8" s="527" t="s">
        <v>0</v>
      </c>
      <c r="I8" s="527" t="s">
        <v>0</v>
      </c>
      <c r="J8" s="527" t="s">
        <v>0</v>
      </c>
      <c r="K8" s="533" t="s">
        <v>458</v>
      </c>
      <c r="L8" s="533"/>
      <c r="M8" s="533"/>
      <c r="N8" s="1058"/>
      <c r="O8" s="1058"/>
      <c r="P8" s="527" t="s">
        <v>0</v>
      </c>
      <c r="Q8" s="527" t="s">
        <v>0</v>
      </c>
      <c r="R8" s="527"/>
      <c r="S8" s="527"/>
      <c r="T8" s="527"/>
      <c r="U8" s="528"/>
    </row>
    <row r="9" spans="1:21" ht="21.75" customHeight="1" thickBot="1">
      <c r="A9" s="527" t="s">
        <v>0</v>
      </c>
      <c r="B9" s="527"/>
      <c r="C9" s="530" t="s">
        <v>459</v>
      </c>
      <c r="D9" s="531">
        <f>+'budget4542.a'!D13</f>
        <v>0</v>
      </c>
      <c r="E9" s="532"/>
      <c r="F9" s="532"/>
      <c r="G9" s="527"/>
      <c r="H9" s="527"/>
      <c r="I9" s="527"/>
      <c r="J9" s="527"/>
      <c r="K9" s="527"/>
      <c r="L9" s="527"/>
      <c r="M9" s="527"/>
      <c r="N9" s="527"/>
      <c r="O9" s="527"/>
      <c r="P9" s="527"/>
      <c r="Q9" s="527"/>
      <c r="R9" s="527"/>
      <c r="S9" s="527"/>
      <c r="T9" s="527"/>
      <c r="U9" s="528"/>
    </row>
    <row r="10" spans="1:21" ht="21.75" customHeight="1" thickBot="1" thickTop="1">
      <c r="A10" s="527" t="s">
        <v>0</v>
      </c>
      <c r="B10" s="527"/>
      <c r="C10" s="530" t="str">
        <f>+'budget4542.a'!B7</f>
        <v>ADDRESS:</v>
      </c>
      <c r="D10" s="531">
        <f>+'budget4542.a'!D7</f>
        <v>0</v>
      </c>
      <c r="E10" s="532"/>
      <c r="F10" s="532"/>
      <c r="G10" s="527"/>
      <c r="H10" s="527"/>
      <c r="I10" s="527"/>
      <c r="J10" s="527"/>
      <c r="K10" s="527"/>
      <c r="L10" s="915" t="s">
        <v>631</v>
      </c>
      <c r="M10" s="527"/>
      <c r="N10" s="1059"/>
      <c r="O10" s="1060"/>
      <c r="P10" s="527"/>
      <c r="Q10" s="527"/>
      <c r="R10" s="527"/>
      <c r="S10" s="527"/>
      <c r="T10" s="527"/>
      <c r="U10" s="536" t="s">
        <v>460</v>
      </c>
    </row>
    <row r="11" spans="1:21" ht="21.75" customHeight="1" thickBot="1" thickTop="1">
      <c r="A11" s="527" t="s">
        <v>0</v>
      </c>
      <c r="B11" s="527"/>
      <c r="C11" s="530" t="str">
        <f>+'[3]budget4542.a'!B8</f>
        <v>CITY, STATE, ZIPCODE:</v>
      </c>
      <c r="D11" s="531">
        <f>+'budget4542.a'!D8</f>
        <v>0</v>
      </c>
      <c r="E11" s="532"/>
      <c r="F11" s="532"/>
      <c r="G11" s="535"/>
      <c r="H11" s="527"/>
      <c r="I11" s="527"/>
      <c r="J11" s="527"/>
      <c r="K11" s="527"/>
      <c r="L11" s="527"/>
      <c r="M11" s="527"/>
      <c r="N11" s="527"/>
      <c r="O11" s="527"/>
      <c r="P11" s="527"/>
      <c r="Q11" s="527"/>
      <c r="R11" s="527"/>
      <c r="S11" s="539" t="s">
        <v>461</v>
      </c>
      <c r="T11" s="506"/>
      <c r="U11" s="540" t="s">
        <v>37</v>
      </c>
    </row>
    <row r="12" spans="1:21" ht="18" customHeight="1" thickBot="1" thickTop="1">
      <c r="A12" s="537"/>
      <c r="B12" s="541" t="s">
        <v>462</v>
      </c>
      <c r="C12" s="542" t="s">
        <v>0</v>
      </c>
      <c r="D12" s="543" t="s">
        <v>463</v>
      </c>
      <c r="E12" s="1077" t="s">
        <v>464</v>
      </c>
      <c r="F12" s="1078"/>
      <c r="G12" s="1079" t="s">
        <v>465</v>
      </c>
      <c r="H12" s="1078"/>
      <c r="I12" s="1079" t="s">
        <v>466</v>
      </c>
      <c r="J12" s="1078"/>
      <c r="K12" s="1077" t="s">
        <v>467</v>
      </c>
      <c r="L12" s="1078"/>
      <c r="M12" s="527"/>
      <c r="N12" s="1079" t="s">
        <v>468</v>
      </c>
      <c r="O12" s="1078"/>
      <c r="P12" s="527"/>
      <c r="Q12" s="536" t="s">
        <v>469</v>
      </c>
      <c r="R12" s="506" t="s">
        <v>0</v>
      </c>
      <c r="S12" s="544" t="s">
        <v>470</v>
      </c>
      <c r="T12" s="506"/>
      <c r="U12" s="545" t="s">
        <v>471</v>
      </c>
    </row>
    <row r="13" spans="1:21" ht="21.75" customHeight="1" thickBot="1">
      <c r="A13" s="537"/>
      <c r="B13" s="546" t="s">
        <v>472</v>
      </c>
      <c r="C13" s="547" t="s">
        <v>473</v>
      </c>
      <c r="D13" s="548" t="s">
        <v>275</v>
      </c>
      <c r="E13" s="549" t="s">
        <v>474</v>
      </c>
      <c r="F13" s="550" t="s">
        <v>475</v>
      </c>
      <c r="G13" s="551" t="s">
        <v>474</v>
      </c>
      <c r="H13" s="550" t="s">
        <v>475</v>
      </c>
      <c r="I13" s="551" t="s">
        <v>474</v>
      </c>
      <c r="J13" s="550" t="s">
        <v>475</v>
      </c>
      <c r="K13" s="551" t="s">
        <v>474</v>
      </c>
      <c r="L13" s="550" t="s">
        <v>475</v>
      </c>
      <c r="M13" s="527"/>
      <c r="N13" s="552" t="s">
        <v>474</v>
      </c>
      <c r="O13" s="550" t="s">
        <v>475</v>
      </c>
      <c r="P13" s="527"/>
      <c r="Q13" s="553" t="s">
        <v>470</v>
      </c>
      <c r="R13" s="506"/>
      <c r="S13" s="554" t="s">
        <v>476</v>
      </c>
      <c r="T13" s="506"/>
      <c r="U13" s="553" t="s">
        <v>477</v>
      </c>
    </row>
    <row r="14" spans="1:21" ht="21.75" customHeight="1" thickTop="1">
      <c r="A14" s="492"/>
      <c r="B14" s="493" t="str">
        <f>+'budget4542.a'!B37</f>
        <v>0111</v>
      </c>
      <c r="C14" s="493" t="str">
        <f>+'budget4542.a'!C37</f>
        <v>Salaries *</v>
      </c>
      <c r="D14" s="494">
        <f>+'budget4542.a'!H37</f>
        <v>0</v>
      </c>
      <c r="E14" s="495"/>
      <c r="F14" s="496">
        <f>+E14+'Oct-Dec Qtr Report'!F14</f>
        <v>0</v>
      </c>
      <c r="G14" s="495"/>
      <c r="H14" s="496">
        <f>+G14+'Oct-Dec Qtr Report'!H14</f>
        <v>0</v>
      </c>
      <c r="I14" s="497">
        <f aca="true" t="shared" si="0" ref="I14:I45">ROUND(($Q14*J$98),2)</f>
        <v>0</v>
      </c>
      <c r="J14" s="498">
        <f>+I14+'Oct-Dec Qtr Report'!J14</f>
        <v>0</v>
      </c>
      <c r="K14" s="495"/>
      <c r="L14" s="496">
        <f>+K14+'Oct-Dec Qtr Report'!L14</f>
        <v>0</v>
      </c>
      <c r="M14" s="499"/>
      <c r="N14" s="500">
        <f aca="true" t="shared" si="1" ref="N14:O36">K14+I14+G14+E14</f>
        <v>0</v>
      </c>
      <c r="O14" s="501">
        <f t="shared" si="1"/>
        <v>0</v>
      </c>
      <c r="P14" s="502"/>
      <c r="Q14" s="503"/>
      <c r="R14" s="504"/>
      <c r="S14" s="505">
        <f aca="true" t="shared" si="2" ref="S14:S73">+Q14-N14</f>
        <v>0</v>
      </c>
      <c r="T14" s="506"/>
      <c r="U14" s="505">
        <f aca="true" t="shared" si="3" ref="U14:U73">+D14-O14</f>
        <v>0</v>
      </c>
    </row>
    <row r="15" spans="1:21" ht="21.75" customHeight="1">
      <c r="A15" s="492"/>
      <c r="B15" s="508" t="str">
        <f>+'budget4542.a'!B38</f>
        <v>0121</v>
      </c>
      <c r="C15" s="508" t="str">
        <f>+'budget4542.a'!C38</f>
        <v>FICA</v>
      </c>
      <c r="D15" s="494">
        <f>+'budget4542.a'!H38</f>
        <v>0</v>
      </c>
      <c r="E15" s="495"/>
      <c r="F15" s="496">
        <f>+E15+'Oct-Dec Qtr Report'!F15</f>
        <v>0</v>
      </c>
      <c r="G15" s="495"/>
      <c r="H15" s="496">
        <f>+G15+'Oct-Dec Qtr Report'!H15</f>
        <v>0</v>
      </c>
      <c r="I15" s="497">
        <f t="shared" si="0"/>
        <v>0</v>
      </c>
      <c r="J15" s="498">
        <f>+I15+'Oct-Dec Qtr Report'!J15</f>
        <v>0</v>
      </c>
      <c r="K15" s="495"/>
      <c r="L15" s="496">
        <f>+K15+'Oct-Dec Qtr Report'!L15</f>
        <v>0</v>
      </c>
      <c r="M15" s="499"/>
      <c r="N15" s="500">
        <f t="shared" si="1"/>
        <v>0</v>
      </c>
      <c r="O15" s="501">
        <f t="shared" si="1"/>
        <v>0</v>
      </c>
      <c r="P15" s="502"/>
      <c r="Q15" s="509"/>
      <c r="R15" s="504"/>
      <c r="S15" s="505">
        <f t="shared" si="2"/>
        <v>0</v>
      </c>
      <c r="T15" s="506"/>
      <c r="U15" s="505">
        <f t="shared" si="3"/>
        <v>0</v>
      </c>
    </row>
    <row r="16" spans="1:21" ht="21.75" customHeight="1">
      <c r="A16" s="492"/>
      <c r="B16" s="508" t="str">
        <f>+'budget4542.a'!B39</f>
        <v>0131</v>
      </c>
      <c r="C16" s="508" t="str">
        <f>+'budget4542.a'!C39</f>
        <v>Retirement</v>
      </c>
      <c r="D16" s="494">
        <f>+'budget4542.a'!H39</f>
        <v>0</v>
      </c>
      <c r="E16" s="495"/>
      <c r="F16" s="496">
        <f>+E16+'Oct-Dec Qtr Report'!F16</f>
        <v>0</v>
      </c>
      <c r="G16" s="495"/>
      <c r="H16" s="496">
        <f>+G16+'Oct-Dec Qtr Report'!H16</f>
        <v>0</v>
      </c>
      <c r="I16" s="497">
        <f t="shared" si="0"/>
        <v>0</v>
      </c>
      <c r="J16" s="498">
        <f>+I16+'Oct-Dec Qtr Report'!J16</f>
        <v>0</v>
      </c>
      <c r="K16" s="495"/>
      <c r="L16" s="496">
        <f>+K16+'Oct-Dec Qtr Report'!L16</f>
        <v>0</v>
      </c>
      <c r="M16" s="499"/>
      <c r="N16" s="500">
        <f t="shared" si="1"/>
        <v>0</v>
      </c>
      <c r="O16" s="501">
        <f t="shared" si="1"/>
        <v>0</v>
      </c>
      <c r="P16" s="502"/>
      <c r="Q16" s="509"/>
      <c r="R16" s="504"/>
      <c r="S16" s="505">
        <f t="shared" si="2"/>
        <v>0</v>
      </c>
      <c r="T16" s="506"/>
      <c r="U16" s="505">
        <f t="shared" si="3"/>
        <v>0</v>
      </c>
    </row>
    <row r="17" spans="1:21" ht="21.75" customHeight="1">
      <c r="A17" s="492"/>
      <c r="B17" s="508" t="str">
        <f>+'budget4542.a'!B40</f>
        <v>0139</v>
      </c>
      <c r="C17" s="508" t="str">
        <f>+'budget4542.a'!C40</f>
        <v>Def Compensation</v>
      </c>
      <c r="D17" s="494">
        <f>+'budget4542.a'!H40</f>
        <v>0</v>
      </c>
      <c r="E17" s="495"/>
      <c r="F17" s="496">
        <f>+E17+'Oct-Dec Qtr Report'!F17</f>
        <v>0</v>
      </c>
      <c r="G17" s="495"/>
      <c r="H17" s="496">
        <f>+G17+'Oct-Dec Qtr Report'!H17</f>
        <v>0</v>
      </c>
      <c r="I17" s="497">
        <f t="shared" si="0"/>
        <v>0</v>
      </c>
      <c r="J17" s="498">
        <f>+I17+'Oct-Dec Qtr Report'!J17</f>
        <v>0</v>
      </c>
      <c r="K17" s="495"/>
      <c r="L17" s="496">
        <f>+K17+'Oct-Dec Qtr Report'!L17</f>
        <v>0</v>
      </c>
      <c r="M17" s="499"/>
      <c r="N17" s="500">
        <f t="shared" si="1"/>
        <v>0</v>
      </c>
      <c r="O17" s="501">
        <f t="shared" si="1"/>
        <v>0</v>
      </c>
      <c r="P17" s="504"/>
      <c r="Q17" s="509"/>
      <c r="R17" s="504"/>
      <c r="S17" s="505">
        <f t="shared" si="2"/>
        <v>0</v>
      </c>
      <c r="T17" s="506"/>
      <c r="U17" s="505">
        <f t="shared" si="3"/>
        <v>0</v>
      </c>
    </row>
    <row r="18" spans="1:21" ht="21.75" customHeight="1">
      <c r="A18" s="492"/>
      <c r="B18" s="508" t="str">
        <f>+'budget4542.a'!B41</f>
        <v>0141</v>
      </c>
      <c r="C18" s="508" t="str">
        <f>+'budget4542.a'!C41</f>
        <v>Health Insurance</v>
      </c>
      <c r="D18" s="494">
        <f>+'budget4542.a'!H41</f>
        <v>0</v>
      </c>
      <c r="E18" s="495"/>
      <c r="F18" s="496">
        <f>+E18+'Oct-Dec Qtr Report'!F18</f>
        <v>0</v>
      </c>
      <c r="G18" s="495"/>
      <c r="H18" s="496">
        <f>+G18+'Oct-Dec Qtr Report'!H18</f>
        <v>0</v>
      </c>
      <c r="I18" s="497">
        <f t="shared" si="0"/>
        <v>0</v>
      </c>
      <c r="J18" s="498">
        <f>+I18+'Oct-Dec Qtr Report'!J18</f>
        <v>0</v>
      </c>
      <c r="K18" s="495"/>
      <c r="L18" s="496">
        <f>+K18+'Oct-Dec Qtr Report'!L18</f>
        <v>0</v>
      </c>
      <c r="M18" s="499"/>
      <c r="N18" s="500">
        <f t="shared" si="1"/>
        <v>0</v>
      </c>
      <c r="O18" s="501">
        <f t="shared" si="1"/>
        <v>0</v>
      </c>
      <c r="P18" s="504"/>
      <c r="Q18" s="509"/>
      <c r="R18" s="504"/>
      <c r="S18" s="505">
        <f t="shared" si="2"/>
        <v>0</v>
      </c>
      <c r="T18" s="506"/>
      <c r="U18" s="505">
        <f t="shared" si="3"/>
        <v>0</v>
      </c>
    </row>
    <row r="19" spans="1:21" ht="21.75" customHeight="1">
      <c r="A19" s="492"/>
      <c r="B19" s="508" t="str">
        <f>+'budget4542.a'!B42</f>
        <v>0142</v>
      </c>
      <c r="C19" s="508" t="str">
        <f>+'budget4542.a'!C42</f>
        <v>Retiree Health Insurance</v>
      </c>
      <c r="D19" s="494">
        <f>+'budget4542.a'!H42</f>
        <v>0</v>
      </c>
      <c r="E19" s="495"/>
      <c r="F19" s="496">
        <f>+E19+'Oct-Dec Qtr Report'!F19</f>
        <v>0</v>
      </c>
      <c r="G19" s="495"/>
      <c r="H19" s="496">
        <f>+G19+'Oct-Dec Qtr Report'!H19</f>
        <v>0</v>
      </c>
      <c r="I19" s="497">
        <f t="shared" si="0"/>
        <v>0</v>
      </c>
      <c r="J19" s="498">
        <f>+I19+'Oct-Dec Qtr Report'!J19</f>
        <v>0</v>
      </c>
      <c r="K19" s="495"/>
      <c r="L19" s="496">
        <f>+K19+'Oct-Dec Qtr Report'!L19</f>
        <v>0</v>
      </c>
      <c r="M19" s="499"/>
      <c r="N19" s="500">
        <f t="shared" si="1"/>
        <v>0</v>
      </c>
      <c r="O19" s="501">
        <f t="shared" si="1"/>
        <v>0</v>
      </c>
      <c r="P19" s="504"/>
      <c r="Q19" s="509"/>
      <c r="R19" s="504"/>
      <c r="S19" s="505">
        <f t="shared" si="2"/>
        <v>0</v>
      </c>
      <c r="T19" s="506"/>
      <c r="U19" s="505">
        <f t="shared" si="3"/>
        <v>0</v>
      </c>
    </row>
    <row r="20" spans="1:21" ht="21.75" customHeight="1">
      <c r="A20" s="492"/>
      <c r="B20" s="508" t="str">
        <f>+'budget4542.a'!B43</f>
        <v>0161</v>
      </c>
      <c r="C20" s="508" t="str">
        <f>+'budget4542.a'!C43</f>
        <v>Unemployment Insurance</v>
      </c>
      <c r="D20" s="494">
        <f>+'budget4542.a'!H43</f>
        <v>0</v>
      </c>
      <c r="E20" s="495"/>
      <c r="F20" s="496">
        <f>+E20+'Oct-Dec Qtr Report'!F20</f>
        <v>0</v>
      </c>
      <c r="G20" s="495"/>
      <c r="H20" s="496">
        <f>+G20+'Oct-Dec Qtr Report'!H20</f>
        <v>0</v>
      </c>
      <c r="I20" s="497">
        <f t="shared" si="0"/>
        <v>0</v>
      </c>
      <c r="J20" s="498">
        <f>+I20+'Oct-Dec Qtr Report'!J20</f>
        <v>0</v>
      </c>
      <c r="K20" s="495"/>
      <c r="L20" s="496">
        <f>+K20+'Oct-Dec Qtr Report'!L20</f>
        <v>0</v>
      </c>
      <c r="M20" s="499"/>
      <c r="N20" s="500">
        <f t="shared" si="1"/>
        <v>0</v>
      </c>
      <c r="O20" s="501">
        <f t="shared" si="1"/>
        <v>0</v>
      </c>
      <c r="P20" s="504"/>
      <c r="Q20" s="509"/>
      <c r="R20" s="504"/>
      <c r="S20" s="505">
        <f t="shared" si="2"/>
        <v>0</v>
      </c>
      <c r="T20" s="506"/>
      <c r="U20" s="505">
        <f t="shared" si="3"/>
        <v>0</v>
      </c>
    </row>
    <row r="21" spans="1:21" ht="21.75" customHeight="1">
      <c r="A21" s="492"/>
      <c r="B21" s="508" t="str">
        <f>+'budget4542.a'!B44</f>
        <v>0162</v>
      </c>
      <c r="C21" s="508" t="str">
        <f>+'budget4542.a'!C44</f>
        <v>Workmen's Compensation</v>
      </c>
      <c r="D21" s="494">
        <f>+'budget4542.a'!H44</f>
        <v>0</v>
      </c>
      <c r="E21" s="495"/>
      <c r="F21" s="496">
        <f>+E21+'Oct-Dec Qtr Report'!F21</f>
        <v>0</v>
      </c>
      <c r="G21" s="495"/>
      <c r="H21" s="496">
        <f>+G21+'Oct-Dec Qtr Report'!H21</f>
        <v>0</v>
      </c>
      <c r="I21" s="497">
        <f t="shared" si="0"/>
        <v>0</v>
      </c>
      <c r="J21" s="498">
        <f>+I21+'Oct-Dec Qtr Report'!J21</f>
        <v>0</v>
      </c>
      <c r="K21" s="495"/>
      <c r="L21" s="496">
        <f>+K21+'Oct-Dec Qtr Report'!L21</f>
        <v>0</v>
      </c>
      <c r="M21" s="499"/>
      <c r="N21" s="500">
        <f t="shared" si="1"/>
        <v>0</v>
      </c>
      <c r="O21" s="501">
        <f t="shared" si="1"/>
        <v>0</v>
      </c>
      <c r="P21" s="504"/>
      <c r="Q21" s="510"/>
      <c r="R21" s="504"/>
      <c r="S21" s="505">
        <f t="shared" si="2"/>
        <v>0</v>
      </c>
      <c r="T21" s="506"/>
      <c r="U21" s="505">
        <f t="shared" si="3"/>
        <v>0</v>
      </c>
    </row>
    <row r="22" spans="1:21" ht="21.75" customHeight="1">
      <c r="A22" s="492"/>
      <c r="B22" s="508" t="str">
        <f>+'budget4542.a'!B45</f>
        <v>0171</v>
      </c>
      <c r="C22" s="508" t="str">
        <f>+'budget4542.a'!C45</f>
        <v>Overtime Earnings *</v>
      </c>
      <c r="D22" s="494">
        <f>+'budget4542.a'!H45</f>
        <v>0</v>
      </c>
      <c r="E22" s="495"/>
      <c r="F22" s="496">
        <f>+E22+'Oct-Dec Qtr Report'!F22</f>
        <v>0</v>
      </c>
      <c r="G22" s="495"/>
      <c r="H22" s="496">
        <f>+G22+'Oct-Dec Qtr Report'!H22</f>
        <v>0</v>
      </c>
      <c r="I22" s="497">
        <f t="shared" si="0"/>
        <v>0</v>
      </c>
      <c r="J22" s="498">
        <f>+I22+'Oct-Dec Qtr Report'!J22</f>
        <v>0</v>
      </c>
      <c r="K22" s="495"/>
      <c r="L22" s="496">
        <f>+K22+'Oct-Dec Qtr Report'!L22</f>
        <v>0</v>
      </c>
      <c r="M22" s="499"/>
      <c r="N22" s="500">
        <f>K22+I22+G22+E22</f>
        <v>0</v>
      </c>
      <c r="O22" s="501">
        <f>L22+J22+H22+F22</f>
        <v>0</v>
      </c>
      <c r="P22" s="504"/>
      <c r="Q22" s="510"/>
      <c r="R22" s="504"/>
      <c r="S22" s="505">
        <f>+Q22-N22</f>
        <v>0</v>
      </c>
      <c r="T22" s="506"/>
      <c r="U22" s="505">
        <f>+D22-O22</f>
        <v>0</v>
      </c>
    </row>
    <row r="23" spans="1:21" ht="21.75" customHeight="1">
      <c r="A23" s="492"/>
      <c r="B23" s="508" t="str">
        <f>+'budget4542.a'!B46</f>
        <v>0181</v>
      </c>
      <c r="C23" s="508" t="str">
        <f>+'budget4542.a'!C46</f>
        <v>Additional Assistance *</v>
      </c>
      <c r="D23" s="494">
        <f>+'budget4542.a'!H46</f>
        <v>0</v>
      </c>
      <c r="E23" s="495"/>
      <c r="F23" s="496">
        <f>+E23+'Oct-Dec Qtr Report'!F23</f>
        <v>0</v>
      </c>
      <c r="G23" s="495"/>
      <c r="H23" s="496">
        <f>+G23+'Oct-Dec Qtr Report'!H23</f>
        <v>0</v>
      </c>
      <c r="I23" s="497">
        <f t="shared" si="0"/>
        <v>0</v>
      </c>
      <c r="J23" s="498">
        <f>+I23+'Oct-Dec Qtr Report'!J23</f>
        <v>0</v>
      </c>
      <c r="K23" s="495"/>
      <c r="L23" s="496">
        <f>+K23+'Oct-Dec Qtr Report'!L23</f>
        <v>0</v>
      </c>
      <c r="M23" s="499"/>
      <c r="N23" s="511">
        <f t="shared" si="1"/>
        <v>0</v>
      </c>
      <c r="O23" s="512">
        <f t="shared" si="1"/>
        <v>0</v>
      </c>
      <c r="P23" s="504"/>
      <c r="Q23" s="510"/>
      <c r="R23" s="504"/>
      <c r="S23" s="505">
        <f t="shared" si="2"/>
        <v>0</v>
      </c>
      <c r="T23" s="506"/>
      <c r="U23" s="505">
        <f t="shared" si="3"/>
        <v>0</v>
      </c>
    </row>
    <row r="24" spans="1:21" ht="21.75" customHeight="1">
      <c r="A24" s="492"/>
      <c r="B24" s="508" t="str">
        <f>+'budget4542.a'!B47</f>
        <v>0182</v>
      </c>
      <c r="C24" s="508" t="str">
        <f>+'budget4542.a'!C47</f>
        <v>Adjustments *</v>
      </c>
      <c r="D24" s="494">
        <f>+'budget4542.a'!H47</f>
        <v>0</v>
      </c>
      <c r="E24" s="495"/>
      <c r="F24" s="496">
        <f>+E24+'Oct-Dec Qtr Report'!F24</f>
        <v>0</v>
      </c>
      <c r="G24" s="495"/>
      <c r="H24" s="496">
        <f>+G24+'Oct-Dec Qtr Report'!H24</f>
        <v>0</v>
      </c>
      <c r="I24" s="497">
        <f t="shared" si="0"/>
        <v>0</v>
      </c>
      <c r="J24" s="498">
        <f>+I24+'Oct-Dec Qtr Report'!J24</f>
        <v>0</v>
      </c>
      <c r="K24" s="495"/>
      <c r="L24" s="496">
        <f>+K24+'Oct-Dec Qtr Report'!L24</f>
        <v>0</v>
      </c>
      <c r="M24" s="499"/>
      <c r="N24" s="511">
        <f>K24+I24+G24+E24</f>
        <v>0</v>
      </c>
      <c r="O24" s="512">
        <f>L24+J24+H24+F24</f>
        <v>0</v>
      </c>
      <c r="P24" s="504"/>
      <c r="Q24" s="510"/>
      <c r="R24" s="504"/>
      <c r="S24" s="505">
        <f>+Q24-N24</f>
        <v>0</v>
      </c>
      <c r="T24" s="506"/>
      <c r="U24" s="505">
        <f>+D24-O24</f>
        <v>0</v>
      </c>
    </row>
    <row r="25" spans="1:21" ht="21.75" customHeight="1">
      <c r="A25" s="492"/>
      <c r="B25" s="508" t="str">
        <f>+'budget4542.a'!B48</f>
        <v>0201</v>
      </c>
      <c r="C25" s="508" t="str">
        <f>+'budget4542.a'!C48</f>
        <v>Consultants</v>
      </c>
      <c r="D25" s="494">
        <f>+'budget4542.a'!H48</f>
        <v>0</v>
      </c>
      <c r="E25" s="495"/>
      <c r="F25" s="496">
        <f>+E25+'Oct-Dec Qtr Report'!F25</f>
        <v>0</v>
      </c>
      <c r="G25" s="495"/>
      <c r="H25" s="496">
        <f>+G25+'Oct-Dec Qtr Report'!H25</f>
        <v>0</v>
      </c>
      <c r="I25" s="497">
        <f t="shared" si="0"/>
        <v>0</v>
      </c>
      <c r="J25" s="498">
        <f>+I25+'Oct-Dec Qtr Report'!J25</f>
        <v>0</v>
      </c>
      <c r="K25" s="495"/>
      <c r="L25" s="496">
        <f>+K25+'Oct-Dec Qtr Report'!L25</f>
        <v>0</v>
      </c>
      <c r="M25" s="499"/>
      <c r="N25" s="500">
        <f t="shared" si="1"/>
        <v>0</v>
      </c>
      <c r="O25" s="501">
        <f t="shared" si="1"/>
        <v>0</v>
      </c>
      <c r="P25" s="504"/>
      <c r="Q25" s="510"/>
      <c r="R25" s="504"/>
      <c r="S25" s="505">
        <f t="shared" si="2"/>
        <v>0</v>
      </c>
      <c r="T25" s="506"/>
      <c r="U25" s="505">
        <f t="shared" si="3"/>
        <v>0</v>
      </c>
    </row>
    <row r="26" spans="1:21" ht="21.75" customHeight="1">
      <c r="A26" s="492"/>
      <c r="B26" s="508" t="str">
        <f>+'budget4542.a'!B49</f>
        <v>0280</v>
      </c>
      <c r="C26" s="508" t="str">
        <f>+'budget4542.a'!C49</f>
        <v>Special Payments Payroll *</v>
      </c>
      <c r="D26" s="494">
        <f>+'budget4542.a'!H49</f>
        <v>0</v>
      </c>
      <c r="E26" s="495"/>
      <c r="F26" s="496">
        <f>+E26+'Oct-Dec Qtr Report'!F26</f>
        <v>0</v>
      </c>
      <c r="G26" s="495"/>
      <c r="H26" s="496">
        <f>+G26+'Oct-Dec Qtr Report'!H26</f>
        <v>0</v>
      </c>
      <c r="I26" s="497">
        <f t="shared" si="0"/>
        <v>0</v>
      </c>
      <c r="J26" s="498">
        <f>+I26+'Oct-Dec Qtr Report'!J26</f>
        <v>0</v>
      </c>
      <c r="K26" s="495"/>
      <c r="L26" s="496">
        <f>+K26+'Oct-Dec Qtr Report'!L26</f>
        <v>0</v>
      </c>
      <c r="M26" s="499"/>
      <c r="N26" s="500">
        <f t="shared" si="1"/>
        <v>0</v>
      </c>
      <c r="O26" s="501">
        <f t="shared" si="1"/>
        <v>0</v>
      </c>
      <c r="P26" s="504"/>
      <c r="Q26" s="510"/>
      <c r="R26" s="504"/>
      <c r="S26" s="505">
        <f t="shared" si="2"/>
        <v>0</v>
      </c>
      <c r="T26" s="506"/>
      <c r="U26" s="505">
        <f t="shared" si="3"/>
        <v>0</v>
      </c>
    </row>
    <row r="27" spans="1:21" ht="21.75" customHeight="1">
      <c r="A27" s="492"/>
      <c r="B27" s="508" t="str">
        <f>+'budget4542.a'!B50</f>
        <v>0291</v>
      </c>
      <c r="C27" s="508" t="str">
        <f>+'budget4542.a'!C50</f>
        <v>FICA</v>
      </c>
      <c r="D27" s="494">
        <f>+'budget4542.a'!H50</f>
        <v>0</v>
      </c>
      <c r="E27" s="495"/>
      <c r="F27" s="496">
        <f>+E27+'Oct-Dec Qtr Report'!F27</f>
        <v>0</v>
      </c>
      <c r="G27" s="495"/>
      <c r="H27" s="496">
        <f>+G27+'Oct-Dec Qtr Report'!H27</f>
        <v>0</v>
      </c>
      <c r="I27" s="497">
        <f t="shared" si="0"/>
        <v>0</v>
      </c>
      <c r="J27" s="498">
        <f>+I27+'Oct-Dec Qtr Report'!J27</f>
        <v>0</v>
      </c>
      <c r="K27" s="495"/>
      <c r="L27" s="496">
        <f>+K27+'Oct-Dec Qtr Report'!L27</f>
        <v>0</v>
      </c>
      <c r="M27" s="499"/>
      <c r="N27" s="500">
        <f t="shared" si="1"/>
        <v>0</v>
      </c>
      <c r="O27" s="501">
        <f t="shared" si="1"/>
        <v>0</v>
      </c>
      <c r="P27" s="504"/>
      <c r="Q27" s="510"/>
      <c r="R27" s="504"/>
      <c r="S27" s="505">
        <f t="shared" si="2"/>
        <v>0</v>
      </c>
      <c r="T27" s="506"/>
      <c r="U27" s="505">
        <f t="shared" si="3"/>
        <v>0</v>
      </c>
    </row>
    <row r="28" spans="1:21" ht="21.75" customHeight="1">
      <c r="A28" s="492"/>
      <c r="B28" s="508" t="str">
        <f>+'budget4542.a'!B51</f>
        <v>0292</v>
      </c>
      <c r="C28" s="508" t="str">
        <f>+'budget4542.a'!C51</f>
        <v>Unemployment Insurance</v>
      </c>
      <c r="D28" s="494">
        <f>+'budget4542.a'!H51</f>
        <v>0</v>
      </c>
      <c r="E28" s="495"/>
      <c r="F28" s="496">
        <f>+E28+'Oct-Dec Qtr Report'!F28</f>
        <v>0</v>
      </c>
      <c r="G28" s="495"/>
      <c r="H28" s="496">
        <f>+G28+'Oct-Dec Qtr Report'!H28</f>
        <v>0</v>
      </c>
      <c r="I28" s="497">
        <f t="shared" si="0"/>
        <v>0</v>
      </c>
      <c r="J28" s="498">
        <f>+I28+'Oct-Dec Qtr Report'!J28</f>
        <v>0</v>
      </c>
      <c r="K28" s="495"/>
      <c r="L28" s="496">
        <f>+K28+'Oct-Dec Qtr Report'!L28</f>
        <v>0</v>
      </c>
      <c r="M28" s="499"/>
      <c r="N28" s="500">
        <f t="shared" si="1"/>
        <v>0</v>
      </c>
      <c r="O28" s="501">
        <f t="shared" si="1"/>
        <v>0</v>
      </c>
      <c r="P28" s="504"/>
      <c r="Q28" s="510"/>
      <c r="R28" s="504"/>
      <c r="S28" s="505">
        <f t="shared" si="2"/>
        <v>0</v>
      </c>
      <c r="T28" s="506"/>
      <c r="U28" s="505">
        <f t="shared" si="3"/>
        <v>0</v>
      </c>
    </row>
    <row r="29" spans="1:21" ht="21.75" customHeight="1">
      <c r="A29" s="492"/>
      <c r="B29" s="508" t="str">
        <f>+'budget4542.a'!B52</f>
        <v>0299</v>
      </c>
      <c r="C29" s="508" t="str">
        <f>+'budget4542.a'!C52</f>
        <v>County / Spec Cont. Payroll - Salaries *</v>
      </c>
      <c r="D29" s="494">
        <f>+'budget4542.a'!H52</f>
        <v>0</v>
      </c>
      <c r="E29" s="495"/>
      <c r="F29" s="496">
        <f>+E29+'Oct-Dec Qtr Report'!F29</f>
        <v>0</v>
      </c>
      <c r="G29" s="495"/>
      <c r="H29" s="496">
        <f>+G29+'Oct-Dec Qtr Report'!H29</f>
        <v>0</v>
      </c>
      <c r="I29" s="497">
        <f t="shared" si="0"/>
        <v>0</v>
      </c>
      <c r="J29" s="498">
        <f>+I29+'Oct-Dec Qtr Report'!J29</f>
        <v>0</v>
      </c>
      <c r="K29" s="495"/>
      <c r="L29" s="496">
        <f>+K29+'Oct-Dec Qtr Report'!L29</f>
        <v>0</v>
      </c>
      <c r="M29" s="499"/>
      <c r="N29" s="500">
        <f t="shared" si="1"/>
        <v>0</v>
      </c>
      <c r="O29" s="501">
        <f t="shared" si="1"/>
        <v>0</v>
      </c>
      <c r="P29" s="504"/>
      <c r="Q29" s="509"/>
      <c r="R29" s="504"/>
      <c r="S29" s="505">
        <f t="shared" si="2"/>
        <v>0</v>
      </c>
      <c r="T29" s="506"/>
      <c r="U29" s="505">
        <f t="shared" si="3"/>
        <v>0</v>
      </c>
    </row>
    <row r="30" spans="1:21" ht="21.75" customHeight="1">
      <c r="A30" s="492"/>
      <c r="B30" s="508" t="str">
        <f>+'budget4542.a'!B53</f>
        <v>0301</v>
      </c>
      <c r="C30" s="508" t="str">
        <f>+'budget4542.a'!C53</f>
        <v>Postage</v>
      </c>
      <c r="D30" s="494">
        <f>+'budget4542.a'!H53</f>
        <v>0</v>
      </c>
      <c r="E30" s="495"/>
      <c r="F30" s="496">
        <f>+E30+'Oct-Dec Qtr Report'!F30</f>
        <v>0</v>
      </c>
      <c r="G30" s="495"/>
      <c r="H30" s="496">
        <f>+G30+'Oct-Dec Qtr Report'!H30</f>
        <v>0</v>
      </c>
      <c r="I30" s="497">
        <f t="shared" si="0"/>
        <v>0</v>
      </c>
      <c r="J30" s="498">
        <f>+I30+'Oct-Dec Qtr Report'!J30</f>
        <v>0</v>
      </c>
      <c r="K30" s="495"/>
      <c r="L30" s="496">
        <f>+K30+'Oct-Dec Qtr Report'!L30</f>
        <v>0</v>
      </c>
      <c r="M30" s="499"/>
      <c r="N30" s="500">
        <f t="shared" si="1"/>
        <v>0</v>
      </c>
      <c r="O30" s="501">
        <f t="shared" si="1"/>
        <v>0</v>
      </c>
      <c r="P30" s="504"/>
      <c r="Q30" s="509"/>
      <c r="R30" s="504"/>
      <c r="S30" s="505">
        <f t="shared" si="2"/>
        <v>0</v>
      </c>
      <c r="T30" s="506"/>
      <c r="U30" s="505">
        <f t="shared" si="3"/>
        <v>0</v>
      </c>
    </row>
    <row r="31" spans="1:21" ht="21.75" customHeight="1">
      <c r="A31" s="492"/>
      <c r="B31" s="508" t="str">
        <f>+'budget4542.a'!B54</f>
        <v>0305</v>
      </c>
      <c r="C31" s="508" t="str">
        <f>+'budget4542.a'!C54</f>
        <v>Telephone</v>
      </c>
      <c r="D31" s="494">
        <f>+'budget4542.a'!H54</f>
        <v>0</v>
      </c>
      <c r="E31" s="495"/>
      <c r="F31" s="496">
        <f>+E31+'Oct-Dec Qtr Report'!F31</f>
        <v>0</v>
      </c>
      <c r="G31" s="495"/>
      <c r="H31" s="496">
        <f>+G31+'Oct-Dec Qtr Report'!H31</f>
        <v>0</v>
      </c>
      <c r="I31" s="497">
        <f t="shared" si="0"/>
        <v>0</v>
      </c>
      <c r="J31" s="498">
        <f>+I31+'Oct-Dec Qtr Report'!J31</f>
        <v>0</v>
      </c>
      <c r="K31" s="495"/>
      <c r="L31" s="496">
        <f>+K31+'Oct-Dec Qtr Report'!L31</f>
        <v>0</v>
      </c>
      <c r="M31" s="499"/>
      <c r="N31" s="500">
        <f t="shared" si="1"/>
        <v>0</v>
      </c>
      <c r="O31" s="501">
        <f t="shared" si="1"/>
        <v>0</v>
      </c>
      <c r="P31" s="504"/>
      <c r="Q31" s="510"/>
      <c r="R31" s="504"/>
      <c r="S31" s="505">
        <f t="shared" si="2"/>
        <v>0</v>
      </c>
      <c r="T31" s="506"/>
      <c r="U31" s="505">
        <f t="shared" si="3"/>
        <v>0</v>
      </c>
    </row>
    <row r="32" spans="1:21" ht="21.75" customHeight="1">
      <c r="A32" s="492"/>
      <c r="B32" s="508" t="str">
        <f>+'budget4542.a'!B55</f>
        <v>0405</v>
      </c>
      <c r="C32" s="508" t="str">
        <f>+'budget4542.a'!C55</f>
        <v>In-state Travel</v>
      </c>
      <c r="D32" s="494">
        <f>+'budget4542.a'!H55</f>
        <v>0</v>
      </c>
      <c r="E32" s="495"/>
      <c r="F32" s="496">
        <f>+E32+'Oct-Dec Qtr Report'!F32</f>
        <v>0</v>
      </c>
      <c r="G32" s="495"/>
      <c r="H32" s="496">
        <f>+G32+'Oct-Dec Qtr Report'!H32</f>
        <v>0</v>
      </c>
      <c r="I32" s="497">
        <f t="shared" si="0"/>
        <v>0</v>
      </c>
      <c r="J32" s="498">
        <f>+I32+'Oct-Dec Qtr Report'!J32</f>
        <v>0</v>
      </c>
      <c r="K32" s="495"/>
      <c r="L32" s="496">
        <f>+K32+'Oct-Dec Qtr Report'!L32</f>
        <v>0</v>
      </c>
      <c r="M32" s="499"/>
      <c r="N32" s="500">
        <f t="shared" si="1"/>
        <v>0</v>
      </c>
      <c r="O32" s="501">
        <f t="shared" si="1"/>
        <v>0</v>
      </c>
      <c r="P32" s="504"/>
      <c r="Q32" s="510"/>
      <c r="R32" s="504"/>
      <c r="S32" s="505">
        <f t="shared" si="2"/>
        <v>0</v>
      </c>
      <c r="T32" s="506"/>
      <c r="U32" s="505">
        <f t="shared" si="3"/>
        <v>0</v>
      </c>
    </row>
    <row r="33" spans="1:21" ht="21.75" customHeight="1">
      <c r="A33" s="492"/>
      <c r="B33" s="508" t="str">
        <f>+'budget4542.a'!B56</f>
        <v>0409</v>
      </c>
      <c r="C33" s="508" t="str">
        <f>+'budget4542.a'!C56</f>
        <v>Out-of-State Travel</v>
      </c>
      <c r="D33" s="494">
        <f>+'budget4542.a'!H56</f>
        <v>0</v>
      </c>
      <c r="E33" s="495"/>
      <c r="F33" s="496">
        <f>+E33+'Oct-Dec Qtr Report'!F33</f>
        <v>0</v>
      </c>
      <c r="G33" s="495"/>
      <c r="H33" s="496">
        <f>+G33+'Oct-Dec Qtr Report'!H33</f>
        <v>0</v>
      </c>
      <c r="I33" s="497">
        <f t="shared" si="0"/>
        <v>0</v>
      </c>
      <c r="J33" s="498">
        <f>+I33+'Oct-Dec Qtr Report'!J33</f>
        <v>0</v>
      </c>
      <c r="K33" s="495"/>
      <c r="L33" s="496">
        <f>+K33+'Oct-Dec Qtr Report'!L33</f>
        <v>0</v>
      </c>
      <c r="M33" s="499"/>
      <c r="N33" s="500">
        <f t="shared" si="1"/>
        <v>0</v>
      </c>
      <c r="O33" s="501">
        <f t="shared" si="1"/>
        <v>0</v>
      </c>
      <c r="P33" s="504"/>
      <c r="Q33" s="510"/>
      <c r="R33" s="504"/>
      <c r="S33" s="505">
        <f t="shared" si="2"/>
        <v>0</v>
      </c>
      <c r="T33" s="506"/>
      <c r="U33" s="505">
        <f t="shared" si="3"/>
        <v>0</v>
      </c>
    </row>
    <row r="34" spans="1:21" ht="21.75" customHeight="1">
      <c r="A34" s="492"/>
      <c r="B34" s="508" t="str">
        <f>+'budget4542.a'!B57</f>
        <v>0415</v>
      </c>
      <c r="C34" s="508" t="str">
        <f>+'budget4542.a'!C57</f>
        <v>Training</v>
      </c>
      <c r="D34" s="494">
        <f>+'budget4542.a'!H57</f>
        <v>0</v>
      </c>
      <c r="E34" s="495"/>
      <c r="F34" s="496">
        <f>+E34+'Oct-Dec Qtr Report'!F34</f>
        <v>0</v>
      </c>
      <c r="G34" s="495"/>
      <c r="H34" s="496">
        <f>+G34+'Oct-Dec Qtr Report'!H34</f>
        <v>0</v>
      </c>
      <c r="I34" s="497">
        <f t="shared" si="0"/>
        <v>0</v>
      </c>
      <c r="J34" s="498">
        <f>+I34+'Oct-Dec Qtr Report'!J34</f>
        <v>0</v>
      </c>
      <c r="K34" s="495"/>
      <c r="L34" s="496">
        <f>+K34+'Oct-Dec Qtr Report'!L34</f>
        <v>0</v>
      </c>
      <c r="M34" s="499"/>
      <c r="N34" s="500">
        <f t="shared" si="1"/>
        <v>0</v>
      </c>
      <c r="O34" s="501">
        <f t="shared" si="1"/>
        <v>0</v>
      </c>
      <c r="P34" s="504"/>
      <c r="Q34" s="510"/>
      <c r="R34" s="504"/>
      <c r="S34" s="505">
        <f t="shared" si="2"/>
        <v>0</v>
      </c>
      <c r="T34" s="506"/>
      <c r="U34" s="505">
        <f t="shared" si="3"/>
        <v>0</v>
      </c>
    </row>
    <row r="35" spans="1:21" ht="21.75" customHeight="1">
      <c r="A35" s="492"/>
      <c r="B35" s="508" t="str">
        <f>+'budget4542.a'!B58</f>
        <v>0420</v>
      </c>
      <c r="C35" s="508" t="str">
        <f>+'budget4542.a'!C58</f>
        <v>Stipend/Tuition</v>
      </c>
      <c r="D35" s="494">
        <f>+'budget4542.a'!H58</f>
        <v>0</v>
      </c>
      <c r="E35" s="495"/>
      <c r="F35" s="496">
        <f>+E35+'Oct-Dec Qtr Report'!F35</f>
        <v>0</v>
      </c>
      <c r="G35" s="495"/>
      <c r="H35" s="496">
        <f>+G35+'Oct-Dec Qtr Report'!H35</f>
        <v>0</v>
      </c>
      <c r="I35" s="497">
        <f t="shared" si="0"/>
        <v>0</v>
      </c>
      <c r="J35" s="498">
        <f>+I35+'Oct-Dec Qtr Report'!J35</f>
        <v>0</v>
      </c>
      <c r="K35" s="495"/>
      <c r="L35" s="496">
        <f>+K35+'Oct-Dec Qtr Report'!L35</f>
        <v>0</v>
      </c>
      <c r="M35" s="499"/>
      <c r="N35" s="500">
        <f t="shared" si="1"/>
        <v>0</v>
      </c>
      <c r="O35" s="501">
        <f t="shared" si="1"/>
        <v>0</v>
      </c>
      <c r="P35" s="504"/>
      <c r="Q35" s="510"/>
      <c r="R35" s="504"/>
      <c r="S35" s="505">
        <f t="shared" si="2"/>
        <v>0</v>
      </c>
      <c r="T35" s="506"/>
      <c r="U35" s="505">
        <f t="shared" si="3"/>
        <v>0</v>
      </c>
    </row>
    <row r="36" spans="1:21" ht="21.75" customHeight="1">
      <c r="A36" s="492"/>
      <c r="B36" s="508" t="str">
        <f>+'budget4542.a'!B59</f>
        <v>0604</v>
      </c>
      <c r="C36" s="508" t="str">
        <f>+'budget4542.a'!C59</f>
        <v>Electricity</v>
      </c>
      <c r="D36" s="494">
        <f>+'budget4542.a'!H59</f>
        <v>0</v>
      </c>
      <c r="E36" s="495"/>
      <c r="F36" s="496">
        <f>+E36+'Oct-Dec Qtr Report'!F36</f>
        <v>0</v>
      </c>
      <c r="G36" s="495"/>
      <c r="H36" s="496">
        <f>+G36+'Oct-Dec Qtr Report'!H36</f>
        <v>0</v>
      </c>
      <c r="I36" s="497">
        <f t="shared" si="0"/>
        <v>0</v>
      </c>
      <c r="J36" s="498">
        <f>+I36+'Oct-Dec Qtr Report'!J36</f>
        <v>0</v>
      </c>
      <c r="K36" s="495"/>
      <c r="L36" s="496">
        <f>+K36+'Oct-Dec Qtr Report'!L36</f>
        <v>0</v>
      </c>
      <c r="M36" s="499"/>
      <c r="N36" s="500">
        <f t="shared" si="1"/>
        <v>0</v>
      </c>
      <c r="O36" s="501">
        <f t="shared" si="1"/>
        <v>0</v>
      </c>
      <c r="P36" s="504"/>
      <c r="Q36" s="510"/>
      <c r="R36" s="504"/>
      <c r="S36" s="505">
        <f t="shared" si="2"/>
        <v>0</v>
      </c>
      <c r="T36" s="506"/>
      <c r="U36" s="505">
        <f t="shared" si="3"/>
        <v>0</v>
      </c>
    </row>
    <row r="37" spans="1:21" ht="21.75" customHeight="1">
      <c r="A37" s="492"/>
      <c r="B37" s="508" t="str">
        <f>+'budget4542.a'!B60</f>
        <v>0613</v>
      </c>
      <c r="C37" s="508" t="str">
        <f>+'budget4542.a'!C60</f>
        <v>Water</v>
      </c>
      <c r="D37" s="494">
        <f>+'budget4542.a'!H60</f>
        <v>0</v>
      </c>
      <c r="E37" s="495"/>
      <c r="F37" s="496">
        <f>+E37+'Oct-Dec Qtr Report'!F37</f>
        <v>0</v>
      </c>
      <c r="G37" s="495"/>
      <c r="H37" s="496">
        <f>+G37+'Oct-Dec Qtr Report'!H37</f>
        <v>0</v>
      </c>
      <c r="I37" s="497">
        <f t="shared" si="0"/>
        <v>0</v>
      </c>
      <c r="J37" s="498">
        <f>+I37+'Oct-Dec Qtr Report'!J37</f>
        <v>0</v>
      </c>
      <c r="K37" s="495"/>
      <c r="L37" s="496">
        <f>+K37+'Oct-Dec Qtr Report'!L37</f>
        <v>0</v>
      </c>
      <c r="M37" s="499"/>
      <c r="N37" s="500">
        <f aca="true" t="shared" si="4" ref="N37:O51">K37+I37+G37+E37</f>
        <v>0</v>
      </c>
      <c r="O37" s="501">
        <f t="shared" si="4"/>
        <v>0</v>
      </c>
      <c r="P37" s="504"/>
      <c r="Q37" s="510"/>
      <c r="R37" s="504"/>
      <c r="S37" s="505">
        <f t="shared" si="2"/>
        <v>0</v>
      </c>
      <c r="T37" s="506"/>
      <c r="U37" s="505">
        <f t="shared" si="3"/>
        <v>0</v>
      </c>
    </row>
    <row r="38" spans="1:21" ht="21.75" customHeight="1">
      <c r="A38" s="492"/>
      <c r="B38" s="508" t="str">
        <f>+'budget4542.a'!B61</f>
        <v>0615</v>
      </c>
      <c r="C38" s="508" t="str">
        <f>+'budget4542.a'!C61</f>
        <v>Utilities - Combined</v>
      </c>
      <c r="D38" s="494">
        <f>+'budget4542.a'!H61</f>
        <v>0</v>
      </c>
      <c r="E38" s="495"/>
      <c r="F38" s="496">
        <f>+E38+'Oct-Dec Qtr Report'!F38</f>
        <v>0</v>
      </c>
      <c r="G38" s="495"/>
      <c r="H38" s="496">
        <f>+G38+'Oct-Dec Qtr Report'!H38</f>
        <v>0</v>
      </c>
      <c r="I38" s="497">
        <f t="shared" si="0"/>
        <v>0</v>
      </c>
      <c r="J38" s="498">
        <f>+I38+'Oct-Dec Qtr Report'!J38</f>
        <v>0</v>
      </c>
      <c r="K38" s="495"/>
      <c r="L38" s="496">
        <f>+K38+'Oct-Dec Qtr Report'!L38</f>
        <v>0</v>
      </c>
      <c r="M38" s="499"/>
      <c r="N38" s="500">
        <f t="shared" si="4"/>
        <v>0</v>
      </c>
      <c r="O38" s="501">
        <f t="shared" si="4"/>
        <v>0</v>
      </c>
      <c r="P38" s="504"/>
      <c r="Q38" s="510"/>
      <c r="R38" s="504"/>
      <c r="S38" s="505">
        <f t="shared" si="2"/>
        <v>0</v>
      </c>
      <c r="T38" s="506"/>
      <c r="U38" s="505">
        <f t="shared" si="3"/>
        <v>0</v>
      </c>
    </row>
    <row r="39" spans="1:21" ht="21.75" customHeight="1">
      <c r="A39" s="492"/>
      <c r="B39" s="508" t="str">
        <f>+'budget4542.a'!B62</f>
        <v>0701</v>
      </c>
      <c r="C39" s="508" t="str">
        <f>+'budget4542.a'!C62</f>
        <v>Gas and Oil</v>
      </c>
      <c r="D39" s="494">
        <f>+'budget4542.a'!H62</f>
        <v>0</v>
      </c>
      <c r="E39" s="495"/>
      <c r="F39" s="496">
        <f>+E39+'Oct-Dec Qtr Report'!F39</f>
        <v>0</v>
      </c>
      <c r="G39" s="495"/>
      <c r="H39" s="496">
        <f>+G39+'Oct-Dec Qtr Report'!H39</f>
        <v>0</v>
      </c>
      <c r="I39" s="497">
        <f t="shared" si="0"/>
        <v>0</v>
      </c>
      <c r="J39" s="498">
        <f>+I39+'Oct-Dec Qtr Report'!J39</f>
        <v>0</v>
      </c>
      <c r="K39" s="495"/>
      <c r="L39" s="496">
        <f>+K39+'Oct-Dec Qtr Report'!L39</f>
        <v>0</v>
      </c>
      <c r="M39" s="499"/>
      <c r="N39" s="500">
        <f t="shared" si="4"/>
        <v>0</v>
      </c>
      <c r="O39" s="501">
        <f t="shared" si="4"/>
        <v>0</v>
      </c>
      <c r="P39" s="504"/>
      <c r="Q39" s="510"/>
      <c r="R39" s="504"/>
      <c r="S39" s="505">
        <f t="shared" si="2"/>
        <v>0</v>
      </c>
      <c r="T39" s="506"/>
      <c r="U39" s="505">
        <f t="shared" si="3"/>
        <v>0</v>
      </c>
    </row>
    <row r="40" spans="1:21" ht="21.75" customHeight="1">
      <c r="A40" s="492"/>
      <c r="B40" s="508" t="str">
        <f>+'budget4542.a'!B63</f>
        <v>0703</v>
      </c>
      <c r="C40" s="508" t="str">
        <f>+'budget4542.a'!C63</f>
        <v>Insurance &amp; Title</v>
      </c>
      <c r="D40" s="494">
        <f>+'budget4542.a'!H63</f>
        <v>0</v>
      </c>
      <c r="E40" s="495"/>
      <c r="F40" s="496">
        <f>+E40+'Oct-Dec Qtr Report'!F40</f>
        <v>0</v>
      </c>
      <c r="G40" s="495"/>
      <c r="H40" s="496">
        <f>+G40+'Oct-Dec Qtr Report'!H40</f>
        <v>0</v>
      </c>
      <c r="I40" s="497">
        <f t="shared" si="0"/>
        <v>0</v>
      </c>
      <c r="J40" s="498">
        <f>+I40+'Oct-Dec Qtr Report'!J40</f>
        <v>0</v>
      </c>
      <c r="K40" s="495"/>
      <c r="L40" s="496">
        <f>+K40+'Oct-Dec Qtr Report'!L40</f>
        <v>0</v>
      </c>
      <c r="M40" s="499"/>
      <c r="N40" s="500">
        <f t="shared" si="4"/>
        <v>0</v>
      </c>
      <c r="O40" s="501">
        <f t="shared" si="4"/>
        <v>0</v>
      </c>
      <c r="P40" s="504"/>
      <c r="Q40" s="510"/>
      <c r="R40" s="504"/>
      <c r="S40" s="505">
        <f t="shared" si="2"/>
        <v>0</v>
      </c>
      <c r="T40" s="506"/>
      <c r="U40" s="505">
        <f t="shared" si="3"/>
        <v>0</v>
      </c>
    </row>
    <row r="41" spans="1:21" ht="21.75" customHeight="1">
      <c r="A41" s="492"/>
      <c r="B41" s="508" t="str">
        <f>+'budget4542.a'!B64</f>
        <v>0705</v>
      </c>
      <c r="C41" s="508" t="str">
        <f>+'budget4542.a'!C64</f>
        <v>Vehicle Maintenance &amp; Repair</v>
      </c>
      <c r="D41" s="494">
        <f>+'budget4542.a'!H64</f>
        <v>0</v>
      </c>
      <c r="E41" s="495"/>
      <c r="F41" s="496">
        <f>+E41+'Oct-Dec Qtr Report'!F41</f>
        <v>0</v>
      </c>
      <c r="G41" s="495"/>
      <c r="H41" s="496">
        <f>+G41+'Oct-Dec Qtr Report'!H41</f>
        <v>0</v>
      </c>
      <c r="I41" s="497">
        <f t="shared" si="0"/>
        <v>0</v>
      </c>
      <c r="J41" s="498">
        <f>+I41+'Oct-Dec Qtr Report'!J41</f>
        <v>0</v>
      </c>
      <c r="K41" s="495"/>
      <c r="L41" s="496">
        <f>+K41+'Oct-Dec Qtr Report'!L41</f>
        <v>0</v>
      </c>
      <c r="M41" s="499"/>
      <c r="N41" s="500">
        <f t="shared" si="4"/>
        <v>0</v>
      </c>
      <c r="O41" s="501">
        <f t="shared" si="4"/>
        <v>0</v>
      </c>
      <c r="P41" s="504"/>
      <c r="Q41" s="510"/>
      <c r="R41" s="504"/>
      <c r="S41" s="505">
        <f t="shared" si="2"/>
        <v>0</v>
      </c>
      <c r="T41" s="506"/>
      <c r="U41" s="505">
        <f t="shared" si="3"/>
        <v>0</v>
      </c>
    </row>
    <row r="42" spans="1:21" ht="21.75" customHeight="1">
      <c r="A42" s="492"/>
      <c r="B42" s="508" t="str">
        <f>+'budget4542.a'!B65</f>
        <v>0801</v>
      </c>
      <c r="C42" s="508" t="str">
        <f>+'budget4542.a'!C65</f>
        <v>Advertising</v>
      </c>
      <c r="D42" s="494">
        <f>+'budget4542.a'!H65</f>
        <v>0</v>
      </c>
      <c r="E42" s="495"/>
      <c r="F42" s="496">
        <f>+E42+'Oct-Dec Qtr Report'!F42</f>
        <v>0</v>
      </c>
      <c r="G42" s="495"/>
      <c r="H42" s="496">
        <f>+G42+'Oct-Dec Qtr Report'!H42</f>
        <v>0</v>
      </c>
      <c r="I42" s="497">
        <f t="shared" si="0"/>
        <v>0</v>
      </c>
      <c r="J42" s="498">
        <f>+I42+'Oct-Dec Qtr Report'!J42</f>
        <v>0</v>
      </c>
      <c r="K42" s="495"/>
      <c r="L42" s="496">
        <f>+K42+'Oct-Dec Qtr Report'!L42</f>
        <v>0</v>
      </c>
      <c r="M42" s="499"/>
      <c r="N42" s="500">
        <f t="shared" si="4"/>
        <v>0</v>
      </c>
      <c r="O42" s="501">
        <f t="shared" si="4"/>
        <v>0</v>
      </c>
      <c r="P42" s="504"/>
      <c r="Q42" s="510"/>
      <c r="R42" s="504" t="s">
        <v>0</v>
      </c>
      <c r="S42" s="505">
        <f t="shared" si="2"/>
        <v>0</v>
      </c>
      <c r="T42" s="506"/>
      <c r="U42" s="505">
        <f t="shared" si="3"/>
        <v>0</v>
      </c>
    </row>
    <row r="43" spans="1:21" ht="21.75" customHeight="1">
      <c r="A43" s="492"/>
      <c r="B43" s="508" t="str">
        <f>+'budget4542.a'!B66</f>
        <v>0803</v>
      </c>
      <c r="C43" s="508" t="str">
        <f>+'budget4542.a'!C66</f>
        <v>Client Transportation</v>
      </c>
      <c r="D43" s="494">
        <f>+'budget4542.a'!H66</f>
        <v>0</v>
      </c>
      <c r="E43" s="495"/>
      <c r="F43" s="496">
        <f>+E43+'Oct-Dec Qtr Report'!F43</f>
        <v>0</v>
      </c>
      <c r="G43" s="495"/>
      <c r="H43" s="496">
        <f>+G43+'Oct-Dec Qtr Report'!H43</f>
        <v>0</v>
      </c>
      <c r="I43" s="497">
        <f t="shared" si="0"/>
        <v>0</v>
      </c>
      <c r="J43" s="498">
        <f>+I43+'Oct-Dec Qtr Report'!J43</f>
        <v>0</v>
      </c>
      <c r="K43" s="495"/>
      <c r="L43" s="496">
        <f>+K43+'Oct-Dec Qtr Report'!L43</f>
        <v>0</v>
      </c>
      <c r="M43" s="499"/>
      <c r="N43" s="500">
        <f t="shared" si="4"/>
        <v>0</v>
      </c>
      <c r="O43" s="501">
        <f t="shared" si="4"/>
        <v>0</v>
      </c>
      <c r="P43" s="504"/>
      <c r="Q43" s="510"/>
      <c r="R43" s="504"/>
      <c r="S43" s="505">
        <f t="shared" si="2"/>
        <v>0</v>
      </c>
      <c r="T43" s="506"/>
      <c r="U43" s="505">
        <f t="shared" si="3"/>
        <v>0</v>
      </c>
    </row>
    <row r="44" spans="1:21" ht="21.75" customHeight="1">
      <c r="A44" s="492"/>
      <c r="B44" s="508" t="str">
        <f>+'budget4542.a'!B67</f>
        <v>0812</v>
      </c>
      <c r="C44" s="508" t="str">
        <f>+'budget4542.a'!C67</f>
        <v>Personnel Investigations</v>
      </c>
      <c r="D44" s="494">
        <f>+'budget4542.a'!H67</f>
        <v>0</v>
      </c>
      <c r="E44" s="495"/>
      <c r="F44" s="496">
        <f>+E44+'Oct-Dec Qtr Report'!F44</f>
        <v>0</v>
      </c>
      <c r="G44" s="495"/>
      <c r="H44" s="496">
        <f>+G44+'Oct-Dec Qtr Report'!H44</f>
        <v>0</v>
      </c>
      <c r="I44" s="497">
        <f t="shared" si="0"/>
        <v>0</v>
      </c>
      <c r="J44" s="498">
        <f>+I44+'Oct-Dec Qtr Report'!J44</f>
        <v>0</v>
      </c>
      <c r="K44" s="495"/>
      <c r="L44" s="496">
        <f>+K44+'Oct-Dec Qtr Report'!L44</f>
        <v>0</v>
      </c>
      <c r="M44" s="499"/>
      <c r="N44" s="500">
        <f t="shared" si="4"/>
        <v>0</v>
      </c>
      <c r="O44" s="501">
        <f t="shared" si="4"/>
        <v>0</v>
      </c>
      <c r="P44" s="504"/>
      <c r="Q44" s="510"/>
      <c r="R44" s="504"/>
      <c r="S44" s="505">
        <f t="shared" si="2"/>
        <v>0</v>
      </c>
      <c r="T44" s="506"/>
      <c r="U44" s="505">
        <f t="shared" si="3"/>
        <v>0</v>
      </c>
    </row>
    <row r="45" spans="1:21" ht="21.75" customHeight="1">
      <c r="A45" s="492"/>
      <c r="B45" s="508" t="str">
        <f>+'budget4542.a'!B68</f>
        <v>0814</v>
      </c>
      <c r="C45" s="508" t="str">
        <f>+'budget4542.a'!C68</f>
        <v>Contractual Labor</v>
      </c>
      <c r="D45" s="494">
        <f>+'budget4542.a'!H68</f>
        <v>0</v>
      </c>
      <c r="E45" s="495"/>
      <c r="F45" s="496">
        <f>+E45+'Oct-Dec Qtr Report'!F45</f>
        <v>0</v>
      </c>
      <c r="G45" s="495"/>
      <c r="H45" s="496">
        <f>+G45+'Oct-Dec Qtr Report'!H45</f>
        <v>0</v>
      </c>
      <c r="I45" s="497">
        <f t="shared" si="0"/>
        <v>0</v>
      </c>
      <c r="J45" s="498">
        <f>+I45+'Oct-Dec Qtr Report'!J45</f>
        <v>0</v>
      </c>
      <c r="K45" s="495"/>
      <c r="L45" s="496">
        <f>+K45+'Oct-Dec Qtr Report'!L45</f>
        <v>0</v>
      </c>
      <c r="M45" s="499"/>
      <c r="N45" s="500">
        <f t="shared" si="4"/>
        <v>0</v>
      </c>
      <c r="O45" s="501">
        <f t="shared" si="4"/>
        <v>0</v>
      </c>
      <c r="P45" s="504"/>
      <c r="Q45" s="510"/>
      <c r="R45" s="504"/>
      <c r="S45" s="505">
        <f t="shared" si="2"/>
        <v>0</v>
      </c>
      <c r="T45" s="506"/>
      <c r="U45" s="505">
        <f t="shared" si="3"/>
        <v>0</v>
      </c>
    </row>
    <row r="46" spans="1:21" ht="21.75" customHeight="1">
      <c r="A46" s="492"/>
      <c r="B46" s="508" t="str">
        <f>+'budget4542.a'!B69</f>
        <v>0834</v>
      </c>
      <c r="C46" s="508" t="str">
        <f>+'budget4542.a'!C69</f>
        <v>Photocopier Rental</v>
      </c>
      <c r="D46" s="494">
        <f>+'budget4542.a'!H69</f>
        <v>0</v>
      </c>
      <c r="E46" s="495"/>
      <c r="F46" s="496">
        <f>+E46+'Oct-Dec Qtr Report'!F46</f>
        <v>0</v>
      </c>
      <c r="G46" s="495"/>
      <c r="H46" s="496">
        <f>+G46+'Oct-Dec Qtr Report'!H46</f>
        <v>0</v>
      </c>
      <c r="I46" s="497">
        <f aca="true" t="shared" si="5" ref="I46:I77">ROUND(($Q46*J$98),2)</f>
        <v>0</v>
      </c>
      <c r="J46" s="498">
        <f>+I46+'Oct-Dec Qtr Report'!J46</f>
        <v>0</v>
      </c>
      <c r="K46" s="495"/>
      <c r="L46" s="496">
        <f>+K46+'Oct-Dec Qtr Report'!L46</f>
        <v>0</v>
      </c>
      <c r="M46" s="499"/>
      <c r="N46" s="500">
        <f t="shared" si="4"/>
        <v>0</v>
      </c>
      <c r="O46" s="501">
        <f t="shared" si="4"/>
        <v>0</v>
      </c>
      <c r="P46" s="504"/>
      <c r="Q46" s="510"/>
      <c r="R46" s="504"/>
      <c r="S46" s="505">
        <f t="shared" si="2"/>
        <v>0</v>
      </c>
      <c r="T46" s="506"/>
      <c r="U46" s="505">
        <f t="shared" si="3"/>
        <v>0</v>
      </c>
    </row>
    <row r="47" spans="1:21" ht="21.75" customHeight="1">
      <c r="A47" s="492"/>
      <c r="B47" s="508" t="str">
        <f>+'budget4542.a'!B70</f>
        <v>0833</v>
      </c>
      <c r="C47" s="508" t="str">
        <f>+'budget4542.a'!C70</f>
        <v>Equipment Repair &amp; Maintenance</v>
      </c>
      <c r="D47" s="494">
        <f>+'budget4542.a'!H70</f>
        <v>0</v>
      </c>
      <c r="E47" s="495"/>
      <c r="F47" s="496">
        <f>+E47+'Oct-Dec Qtr Report'!F47</f>
        <v>0</v>
      </c>
      <c r="G47" s="495"/>
      <c r="H47" s="496">
        <f>+G47+'Oct-Dec Qtr Report'!H47</f>
        <v>0</v>
      </c>
      <c r="I47" s="497">
        <f t="shared" si="5"/>
        <v>0</v>
      </c>
      <c r="J47" s="498">
        <f>+I47+'Oct-Dec Qtr Report'!J47</f>
        <v>0</v>
      </c>
      <c r="K47" s="495"/>
      <c r="L47" s="496">
        <f>+K47+'Oct-Dec Qtr Report'!L47</f>
        <v>0</v>
      </c>
      <c r="M47" s="499"/>
      <c r="N47" s="500">
        <f t="shared" si="4"/>
        <v>0</v>
      </c>
      <c r="O47" s="501">
        <f t="shared" si="4"/>
        <v>0</v>
      </c>
      <c r="P47" s="504"/>
      <c r="Q47" s="510"/>
      <c r="R47" s="504"/>
      <c r="S47" s="505">
        <f t="shared" si="2"/>
        <v>0</v>
      </c>
      <c r="T47" s="506"/>
      <c r="U47" s="505">
        <f t="shared" si="3"/>
        <v>0</v>
      </c>
    </row>
    <row r="48" spans="1:21" ht="21.75" customHeight="1">
      <c r="A48" s="492"/>
      <c r="B48" s="508" t="str">
        <f>+'budget4542.a'!B71</f>
        <v>0835</v>
      </c>
      <c r="C48" s="508" t="str">
        <f>+'budget4542.a'!C71</f>
        <v>Equipment Service Contracts</v>
      </c>
      <c r="D48" s="494">
        <f>+'budget4542.a'!H71</f>
        <v>0</v>
      </c>
      <c r="E48" s="495"/>
      <c r="F48" s="496">
        <f>+E48+'Oct-Dec Qtr Report'!F48</f>
        <v>0</v>
      </c>
      <c r="G48" s="495"/>
      <c r="H48" s="496">
        <f>+G48+'Oct-Dec Qtr Report'!H48</f>
        <v>0</v>
      </c>
      <c r="I48" s="497">
        <f t="shared" si="5"/>
        <v>0</v>
      </c>
      <c r="J48" s="498">
        <f>+I48+'Oct-Dec Qtr Report'!J48</f>
        <v>0</v>
      </c>
      <c r="K48" s="495"/>
      <c r="L48" s="496">
        <f>+K48+'Oct-Dec Qtr Report'!L48</f>
        <v>0</v>
      </c>
      <c r="M48" s="499"/>
      <c r="N48" s="500">
        <f t="shared" si="4"/>
        <v>0</v>
      </c>
      <c r="O48" s="501">
        <f t="shared" si="4"/>
        <v>0</v>
      </c>
      <c r="P48" s="504"/>
      <c r="Q48" s="510"/>
      <c r="R48" s="504"/>
      <c r="S48" s="505">
        <f>+Q48-N48</f>
        <v>0</v>
      </c>
      <c r="T48" s="506"/>
      <c r="U48" s="505">
        <f>+D48-O48</f>
        <v>0</v>
      </c>
    </row>
    <row r="49" spans="1:21" ht="21.75" customHeight="1">
      <c r="A49" s="492"/>
      <c r="B49" s="508" t="str">
        <f>+'budget4542.a'!B72</f>
        <v>0838</v>
      </c>
      <c r="C49" s="508" t="str">
        <f>+'budget4542.a'!C72</f>
        <v>Software</v>
      </c>
      <c r="D49" s="494">
        <f>+'budget4542.a'!H72</f>
        <v>0</v>
      </c>
      <c r="E49" s="495"/>
      <c r="F49" s="496">
        <f>+E49+'Oct-Dec Qtr Report'!F49</f>
        <v>0</v>
      </c>
      <c r="G49" s="495"/>
      <c r="H49" s="496">
        <f>+G49+'Oct-Dec Qtr Report'!H49</f>
        <v>0</v>
      </c>
      <c r="I49" s="497">
        <f t="shared" si="5"/>
        <v>0</v>
      </c>
      <c r="J49" s="498">
        <f>+I49+'Oct-Dec Qtr Report'!J49</f>
        <v>0</v>
      </c>
      <c r="K49" s="495"/>
      <c r="L49" s="496">
        <f>+K49+'Oct-Dec Qtr Report'!L49</f>
        <v>0</v>
      </c>
      <c r="M49" s="499"/>
      <c r="N49" s="500">
        <f t="shared" si="4"/>
        <v>0</v>
      </c>
      <c r="O49" s="501">
        <f t="shared" si="4"/>
        <v>0</v>
      </c>
      <c r="P49" s="504"/>
      <c r="Q49" s="510"/>
      <c r="R49" s="504"/>
      <c r="S49" s="505">
        <f t="shared" si="2"/>
        <v>0</v>
      </c>
      <c r="T49" s="506"/>
      <c r="U49" s="505">
        <f t="shared" si="3"/>
        <v>0</v>
      </c>
    </row>
    <row r="50" spans="1:21" ht="21.75" customHeight="1">
      <c r="A50" s="492"/>
      <c r="B50" s="508" t="str">
        <f>+'budget4542.a'!B73</f>
        <v>0839</v>
      </c>
      <c r="C50" s="508" t="str">
        <f>+'budget4542.a'!C73</f>
        <v>Software Maintenance</v>
      </c>
      <c r="D50" s="494">
        <f>+'budget4542.a'!H73</f>
        <v>0</v>
      </c>
      <c r="E50" s="495"/>
      <c r="F50" s="496">
        <f>+E50+'Oct-Dec Qtr Report'!F50</f>
        <v>0</v>
      </c>
      <c r="G50" s="495"/>
      <c r="H50" s="496">
        <f>+G50+'Oct-Dec Qtr Report'!H50</f>
        <v>0</v>
      </c>
      <c r="I50" s="497">
        <f t="shared" si="5"/>
        <v>0</v>
      </c>
      <c r="J50" s="498">
        <f>+I50+'Oct-Dec Qtr Report'!J50</f>
        <v>0</v>
      </c>
      <c r="K50" s="495"/>
      <c r="L50" s="496">
        <f>+K50+'Oct-Dec Qtr Report'!L50</f>
        <v>0</v>
      </c>
      <c r="M50" s="499"/>
      <c r="N50" s="500">
        <f t="shared" si="4"/>
        <v>0</v>
      </c>
      <c r="O50" s="501">
        <f t="shared" si="4"/>
        <v>0</v>
      </c>
      <c r="P50" s="504"/>
      <c r="Q50" s="510"/>
      <c r="R50" s="504"/>
      <c r="S50" s="505">
        <f t="shared" si="2"/>
        <v>0</v>
      </c>
      <c r="T50" s="506"/>
      <c r="U50" s="505">
        <f t="shared" si="3"/>
        <v>0</v>
      </c>
    </row>
    <row r="51" spans="1:21" ht="21.75" customHeight="1">
      <c r="A51" s="492"/>
      <c r="B51" s="508" t="str">
        <f>+'budget4542.a'!B74</f>
        <v>0853</v>
      </c>
      <c r="C51" s="508" t="str">
        <f>+'budget4542.a'!C74</f>
        <v>Maintenance</v>
      </c>
      <c r="D51" s="494">
        <f>+'budget4542.a'!H74</f>
        <v>0</v>
      </c>
      <c r="E51" s="495"/>
      <c r="F51" s="496">
        <f>+E51+'Oct-Dec Qtr Report'!F51</f>
        <v>0</v>
      </c>
      <c r="G51" s="495"/>
      <c r="H51" s="496">
        <f>+G51+'Oct-Dec Qtr Report'!H51</f>
        <v>0</v>
      </c>
      <c r="I51" s="497">
        <f t="shared" si="5"/>
        <v>0</v>
      </c>
      <c r="J51" s="498">
        <f>+I51+'Oct-Dec Qtr Report'!J51</f>
        <v>0</v>
      </c>
      <c r="K51" s="495"/>
      <c r="L51" s="496">
        <f>+K51+'Oct-Dec Qtr Report'!L51</f>
        <v>0</v>
      </c>
      <c r="M51" s="499"/>
      <c r="N51" s="500">
        <f t="shared" si="4"/>
        <v>0</v>
      </c>
      <c r="O51" s="501">
        <f t="shared" si="4"/>
        <v>0</v>
      </c>
      <c r="P51" s="504"/>
      <c r="Q51" s="510"/>
      <c r="R51" s="504"/>
      <c r="S51" s="505">
        <f t="shared" si="2"/>
        <v>0</v>
      </c>
      <c r="T51" s="506"/>
      <c r="U51" s="505">
        <f t="shared" si="3"/>
        <v>0</v>
      </c>
    </row>
    <row r="52" spans="1:21" ht="21.75" customHeight="1">
      <c r="A52" s="492"/>
      <c r="B52" s="508" t="str">
        <f>+'budget4542.a'!B75</f>
        <v>0854</v>
      </c>
      <c r="C52" s="508" t="str">
        <f>+'budget4542.a'!C75</f>
        <v>Housekeeping</v>
      </c>
      <c r="D52" s="494">
        <f>+'budget4542.a'!H75</f>
        <v>0</v>
      </c>
      <c r="E52" s="495"/>
      <c r="F52" s="496">
        <f>+E52+'Oct-Dec Qtr Report'!F52</f>
        <v>0</v>
      </c>
      <c r="G52" s="495"/>
      <c r="H52" s="496">
        <f>+G52+'Oct-Dec Qtr Report'!H52</f>
        <v>0</v>
      </c>
      <c r="I52" s="497">
        <f t="shared" si="5"/>
        <v>0</v>
      </c>
      <c r="J52" s="498">
        <f>+I52+'Oct-Dec Qtr Report'!J52</f>
        <v>0</v>
      </c>
      <c r="K52" s="495"/>
      <c r="L52" s="496">
        <f>+K52+'Oct-Dec Qtr Report'!L52</f>
        <v>0</v>
      </c>
      <c r="M52" s="499"/>
      <c r="N52" s="500">
        <f>K52+I52+G52+E52</f>
        <v>0</v>
      </c>
      <c r="O52" s="501">
        <f>L52+J52+H52+F52</f>
        <v>0</v>
      </c>
      <c r="P52" s="504"/>
      <c r="Q52" s="510"/>
      <c r="R52" s="504"/>
      <c r="S52" s="505">
        <f>+Q52-N52</f>
        <v>0</v>
      </c>
      <c r="T52" s="506"/>
      <c r="U52" s="505">
        <f>+D52-O52</f>
        <v>0</v>
      </c>
    </row>
    <row r="53" spans="1:21" ht="21.75" customHeight="1">
      <c r="A53" s="492"/>
      <c r="B53" s="508" t="str">
        <f>+'budget4542.a'!B77</f>
        <v>0860</v>
      </c>
      <c r="C53" s="508" t="str">
        <f>+'budget4542.a'!C77</f>
        <v>Laboratory Services</v>
      </c>
      <c r="D53" s="494">
        <f>+'budget4542.a'!H77</f>
        <v>0</v>
      </c>
      <c r="E53" s="495"/>
      <c r="F53" s="496">
        <f>+E53+'Oct-Dec Qtr Report'!F53</f>
        <v>0</v>
      </c>
      <c r="G53" s="495"/>
      <c r="H53" s="496">
        <f>+G53+'Oct-Dec Qtr Report'!H53</f>
        <v>0</v>
      </c>
      <c r="I53" s="497">
        <f t="shared" si="5"/>
        <v>0</v>
      </c>
      <c r="J53" s="498">
        <f>+I53+'Oct-Dec Qtr Report'!J53</f>
        <v>0</v>
      </c>
      <c r="K53" s="495"/>
      <c r="L53" s="496">
        <f>+K53+'Oct-Dec Qtr Report'!L53</f>
        <v>0</v>
      </c>
      <c r="M53" s="499"/>
      <c r="N53" s="500">
        <f aca="true" t="shared" si="6" ref="N53:O68">K53+I53+G53+E53</f>
        <v>0</v>
      </c>
      <c r="O53" s="501">
        <f t="shared" si="6"/>
        <v>0</v>
      </c>
      <c r="P53" s="504"/>
      <c r="Q53" s="510"/>
      <c r="R53" s="504"/>
      <c r="S53" s="505">
        <f t="shared" si="2"/>
        <v>0</v>
      </c>
      <c r="T53" s="506"/>
      <c r="U53" s="505">
        <f t="shared" si="3"/>
        <v>0</v>
      </c>
    </row>
    <row r="54" spans="1:21" ht="21.75" customHeight="1">
      <c r="A54" s="492"/>
      <c r="B54" s="508" t="str">
        <f>+'budget4542.a'!B78</f>
        <v>0869</v>
      </c>
      <c r="C54" s="508" t="str">
        <f>+'budget4542.a'!C78</f>
        <v>Photography (Commercial)</v>
      </c>
      <c r="D54" s="494">
        <f>+'budget4542.a'!H78</f>
        <v>0</v>
      </c>
      <c r="E54" s="495"/>
      <c r="F54" s="496">
        <f>+E54+'Oct-Dec Qtr Report'!F54</f>
        <v>0</v>
      </c>
      <c r="G54" s="495"/>
      <c r="H54" s="496">
        <f>+G54+'Oct-Dec Qtr Report'!H54</f>
        <v>0</v>
      </c>
      <c r="I54" s="497">
        <f t="shared" si="5"/>
        <v>0</v>
      </c>
      <c r="J54" s="498">
        <f>+I54+'Oct-Dec Qtr Report'!J54</f>
        <v>0</v>
      </c>
      <c r="K54" s="495"/>
      <c r="L54" s="496">
        <f>+K54+'Oct-Dec Qtr Report'!L54</f>
        <v>0</v>
      </c>
      <c r="M54" s="499"/>
      <c r="N54" s="500">
        <f t="shared" si="6"/>
        <v>0</v>
      </c>
      <c r="O54" s="501">
        <f t="shared" si="6"/>
        <v>0</v>
      </c>
      <c r="P54" s="504"/>
      <c r="Q54" s="510"/>
      <c r="R54" s="504"/>
      <c r="S54" s="505">
        <f t="shared" si="2"/>
        <v>0</v>
      </c>
      <c r="T54" s="506"/>
      <c r="U54" s="505">
        <f t="shared" si="3"/>
        <v>0</v>
      </c>
    </row>
    <row r="55" spans="1:21" ht="21.75" customHeight="1">
      <c r="A55" s="492"/>
      <c r="B55" s="508" t="str">
        <f>+'budget4542.a'!B79</f>
        <v>0873</v>
      </c>
      <c r="C55" s="508" t="str">
        <f>+'budget4542.a'!C79</f>
        <v>Printing</v>
      </c>
      <c r="D55" s="494">
        <f>+'budget4542.a'!H79</f>
        <v>0</v>
      </c>
      <c r="E55" s="495"/>
      <c r="F55" s="496">
        <f>+E55+'Oct-Dec Qtr Report'!F55</f>
        <v>0</v>
      </c>
      <c r="G55" s="495"/>
      <c r="H55" s="496">
        <f>+G55+'Oct-Dec Qtr Report'!H55</f>
        <v>0</v>
      </c>
      <c r="I55" s="497">
        <f t="shared" si="5"/>
        <v>0</v>
      </c>
      <c r="J55" s="498">
        <f>+I55+'Oct-Dec Qtr Report'!J55</f>
        <v>0</v>
      </c>
      <c r="K55" s="495"/>
      <c r="L55" s="496">
        <f>+K55+'Oct-Dec Qtr Report'!L55</f>
        <v>0</v>
      </c>
      <c r="M55" s="499"/>
      <c r="N55" s="500">
        <f t="shared" si="6"/>
        <v>0</v>
      </c>
      <c r="O55" s="501">
        <f t="shared" si="6"/>
        <v>0</v>
      </c>
      <c r="P55" s="504"/>
      <c r="Q55" s="510"/>
      <c r="R55" s="504"/>
      <c r="S55" s="505">
        <f t="shared" si="2"/>
        <v>0</v>
      </c>
      <c r="T55" s="506"/>
      <c r="U55" s="505">
        <f t="shared" si="3"/>
        <v>0</v>
      </c>
    </row>
    <row r="56" spans="1:21" ht="21.75" customHeight="1">
      <c r="A56" s="492"/>
      <c r="B56" s="508" t="str">
        <f>+'budget4542.a'!B80</f>
        <v>0881</v>
      </c>
      <c r="C56" s="508" t="str">
        <f>+'budget4542.a'!C80</f>
        <v>Purchase of Care</v>
      </c>
      <c r="D56" s="494">
        <f>+'budget4542.a'!H80</f>
        <v>0</v>
      </c>
      <c r="E56" s="495"/>
      <c r="F56" s="496">
        <f>+E56+'Oct-Dec Qtr Report'!F56</f>
        <v>0</v>
      </c>
      <c r="G56" s="495"/>
      <c r="H56" s="496">
        <f>+G56+'Oct-Dec Qtr Report'!H56</f>
        <v>0</v>
      </c>
      <c r="I56" s="497">
        <f t="shared" si="5"/>
        <v>0</v>
      </c>
      <c r="J56" s="498">
        <f>+I56+'Oct-Dec Qtr Report'!J56</f>
        <v>0</v>
      </c>
      <c r="K56" s="495"/>
      <c r="L56" s="496">
        <f>+K56+'Oct-Dec Qtr Report'!L56</f>
        <v>0</v>
      </c>
      <c r="M56" s="499"/>
      <c r="N56" s="500">
        <f t="shared" si="6"/>
        <v>0</v>
      </c>
      <c r="O56" s="501">
        <f t="shared" si="6"/>
        <v>0</v>
      </c>
      <c r="P56" s="504"/>
      <c r="Q56" s="510"/>
      <c r="R56" s="504"/>
      <c r="S56" s="505">
        <f t="shared" si="2"/>
        <v>0</v>
      </c>
      <c r="T56" s="506"/>
      <c r="U56" s="505">
        <f t="shared" si="3"/>
        <v>0</v>
      </c>
    </row>
    <row r="57" spans="1:21" ht="21.75" customHeight="1">
      <c r="A57" s="492"/>
      <c r="B57" s="508" t="str">
        <f>+'budget4542.a'!B81</f>
        <v>0885</v>
      </c>
      <c r="C57" s="508" t="str">
        <f>+'budget4542.a'!C81</f>
        <v>Trash Disposal</v>
      </c>
      <c r="D57" s="494">
        <f>+'budget4542.a'!H81</f>
        <v>0</v>
      </c>
      <c r="E57" s="495"/>
      <c r="F57" s="496">
        <f>+E57+'Oct-Dec Qtr Report'!F57</f>
        <v>0</v>
      </c>
      <c r="G57" s="495"/>
      <c r="H57" s="496">
        <f>+G57+'Oct-Dec Qtr Report'!H57</f>
        <v>0</v>
      </c>
      <c r="I57" s="497">
        <f t="shared" si="5"/>
        <v>0</v>
      </c>
      <c r="J57" s="498">
        <f>+I57+'Oct-Dec Qtr Report'!J57</f>
        <v>0</v>
      </c>
      <c r="K57" s="495"/>
      <c r="L57" s="496">
        <f>+K57+'Oct-Dec Qtr Report'!L57</f>
        <v>0</v>
      </c>
      <c r="M57" s="499"/>
      <c r="N57" s="500">
        <f>K57+I57+G57+E57</f>
        <v>0</v>
      </c>
      <c r="O57" s="501">
        <f t="shared" si="6"/>
        <v>0</v>
      </c>
      <c r="P57" s="504"/>
      <c r="Q57" s="510"/>
      <c r="R57" s="504"/>
      <c r="S57" s="505">
        <f t="shared" si="2"/>
        <v>0</v>
      </c>
      <c r="T57" s="506"/>
      <c r="U57" s="505">
        <f t="shared" si="3"/>
        <v>0</v>
      </c>
    </row>
    <row r="58" spans="1:21" ht="21.75" customHeight="1">
      <c r="A58" s="492"/>
      <c r="B58" s="508" t="str">
        <f>+'budget4542.a'!B82</f>
        <v>0896</v>
      </c>
      <c r="C58" s="508" t="str">
        <f>+'budget4542.a'!C82</f>
        <v>Human Service Contracts</v>
      </c>
      <c r="D58" s="494">
        <f>+'budget4542.a'!H82</f>
        <v>0</v>
      </c>
      <c r="E58" s="495"/>
      <c r="F58" s="496">
        <f>+E58+'Oct-Dec Qtr Report'!F58</f>
        <v>0</v>
      </c>
      <c r="G58" s="495"/>
      <c r="H58" s="496">
        <f>+G58+'Oct-Dec Qtr Report'!H58</f>
        <v>0</v>
      </c>
      <c r="I58" s="497">
        <f t="shared" si="5"/>
        <v>0</v>
      </c>
      <c r="J58" s="498">
        <f>+I58+'Oct-Dec Qtr Report'!J58</f>
        <v>0</v>
      </c>
      <c r="K58" s="495"/>
      <c r="L58" s="496">
        <f>+K58+'Oct-Dec Qtr Report'!L58</f>
        <v>0</v>
      </c>
      <c r="M58" s="499"/>
      <c r="N58" s="500">
        <f t="shared" si="6"/>
        <v>0</v>
      </c>
      <c r="O58" s="501">
        <f t="shared" si="6"/>
        <v>0</v>
      </c>
      <c r="P58" s="504"/>
      <c r="Q58" s="510"/>
      <c r="R58" s="504"/>
      <c r="S58" s="505">
        <f t="shared" si="2"/>
        <v>0</v>
      </c>
      <c r="T58" s="506"/>
      <c r="U58" s="505">
        <f t="shared" si="3"/>
        <v>0</v>
      </c>
    </row>
    <row r="59" spans="1:21" ht="21.75" customHeight="1">
      <c r="A59" s="492"/>
      <c r="B59" s="508" t="str">
        <f>+'budget4542.a'!B83</f>
        <v>0899</v>
      </c>
      <c r="C59" s="508" t="str">
        <f>+'budget4542.a'!C83</f>
        <v>Special Projects</v>
      </c>
      <c r="D59" s="494">
        <f>+'budget4542.a'!H83</f>
        <v>0</v>
      </c>
      <c r="E59" s="495"/>
      <c r="F59" s="496">
        <f>+E59+'Oct-Dec Qtr Report'!F59</f>
        <v>0</v>
      </c>
      <c r="G59" s="495"/>
      <c r="H59" s="496">
        <f>+G59+'Oct-Dec Qtr Report'!H59</f>
        <v>0</v>
      </c>
      <c r="I59" s="497">
        <f t="shared" si="5"/>
        <v>0</v>
      </c>
      <c r="J59" s="498">
        <f>+I59+'Oct-Dec Qtr Report'!J59</f>
        <v>0</v>
      </c>
      <c r="K59" s="495"/>
      <c r="L59" s="496">
        <f>+K59+'Oct-Dec Qtr Report'!L59</f>
        <v>0</v>
      </c>
      <c r="M59" s="499"/>
      <c r="N59" s="500">
        <f t="shared" si="6"/>
        <v>0</v>
      </c>
      <c r="O59" s="501">
        <f t="shared" si="6"/>
        <v>0</v>
      </c>
      <c r="P59" s="504"/>
      <c r="Q59" s="510"/>
      <c r="R59" s="504"/>
      <c r="S59" s="505">
        <f t="shared" si="2"/>
        <v>0</v>
      </c>
      <c r="T59" s="506"/>
      <c r="U59" s="505">
        <f t="shared" si="3"/>
        <v>0</v>
      </c>
    </row>
    <row r="60" spans="1:21" ht="21.75" customHeight="1">
      <c r="A60" s="492"/>
      <c r="B60" s="508" t="str">
        <f>+'budget4542.a'!B84</f>
        <v>0909</v>
      </c>
      <c r="C60" s="508" t="str">
        <f>+'budget4542.a'!C84</f>
        <v>Cleaning Supplies</v>
      </c>
      <c r="D60" s="494">
        <f>+'budget4542.a'!H84</f>
        <v>0</v>
      </c>
      <c r="E60" s="495"/>
      <c r="F60" s="496">
        <f>+E60+'Oct-Dec Qtr Report'!F60</f>
        <v>0</v>
      </c>
      <c r="G60" s="495"/>
      <c r="H60" s="496">
        <f>+G60+'Oct-Dec Qtr Report'!H60</f>
        <v>0</v>
      </c>
      <c r="I60" s="497">
        <f t="shared" si="5"/>
        <v>0</v>
      </c>
      <c r="J60" s="498">
        <f>+I60+'Oct-Dec Qtr Report'!J60</f>
        <v>0</v>
      </c>
      <c r="K60" s="495"/>
      <c r="L60" s="496">
        <f>+K60+'Oct-Dec Qtr Report'!L60</f>
        <v>0</v>
      </c>
      <c r="M60" s="499"/>
      <c r="N60" s="500">
        <f t="shared" si="6"/>
        <v>0</v>
      </c>
      <c r="O60" s="501">
        <f t="shared" si="6"/>
        <v>0</v>
      </c>
      <c r="P60" s="504"/>
      <c r="Q60" s="510"/>
      <c r="R60" s="504"/>
      <c r="S60" s="505">
        <f>+Q60-N60</f>
        <v>0</v>
      </c>
      <c r="T60" s="506"/>
      <c r="U60" s="505">
        <f>+D60-O60</f>
        <v>0</v>
      </c>
    </row>
    <row r="61" spans="1:21" ht="21.75" customHeight="1">
      <c r="A61" s="492"/>
      <c r="B61" s="508" t="str">
        <f>+'budget4542.a'!B85</f>
        <v>0919</v>
      </c>
      <c r="C61" s="508" t="str">
        <f>+'budget4542.a'!C85</f>
        <v>Educational Supplies</v>
      </c>
      <c r="D61" s="494">
        <f>+'budget4542.a'!H85</f>
        <v>0</v>
      </c>
      <c r="E61" s="495"/>
      <c r="F61" s="496">
        <f>+E61+'Oct-Dec Qtr Report'!F61</f>
        <v>0</v>
      </c>
      <c r="G61" s="495"/>
      <c r="H61" s="496">
        <f>+G61+'Oct-Dec Qtr Report'!H61</f>
        <v>0</v>
      </c>
      <c r="I61" s="497">
        <f t="shared" si="5"/>
        <v>0</v>
      </c>
      <c r="J61" s="498">
        <f>+I61+'Oct-Dec Qtr Report'!J61</f>
        <v>0</v>
      </c>
      <c r="K61" s="495"/>
      <c r="L61" s="496">
        <f>+K61+'Oct-Dec Qtr Report'!L61</f>
        <v>0</v>
      </c>
      <c r="M61" s="499"/>
      <c r="N61" s="500">
        <f t="shared" si="6"/>
        <v>0</v>
      </c>
      <c r="O61" s="501">
        <f t="shared" si="6"/>
        <v>0</v>
      </c>
      <c r="P61" s="504"/>
      <c r="Q61" s="510"/>
      <c r="R61" s="504"/>
      <c r="S61" s="505">
        <f t="shared" si="2"/>
        <v>0</v>
      </c>
      <c r="T61" s="506"/>
      <c r="U61" s="505">
        <f t="shared" si="3"/>
        <v>0</v>
      </c>
    </row>
    <row r="62" spans="1:21" ht="21.75" customHeight="1">
      <c r="A62" s="492"/>
      <c r="B62" s="508" t="str">
        <f>+'budget4542.a'!B86</f>
        <v>0924</v>
      </c>
      <c r="C62" s="508" t="str">
        <f>+'budget4542.a'!C86</f>
        <v>Food</v>
      </c>
      <c r="D62" s="494">
        <f>+'budget4542.a'!H86</f>
        <v>0</v>
      </c>
      <c r="E62" s="495"/>
      <c r="F62" s="496">
        <f>+E62+'Oct-Dec Qtr Report'!F62</f>
        <v>0</v>
      </c>
      <c r="G62" s="495"/>
      <c r="H62" s="496">
        <f>+G62+'Oct-Dec Qtr Report'!H62</f>
        <v>0</v>
      </c>
      <c r="I62" s="497">
        <f t="shared" si="5"/>
        <v>0</v>
      </c>
      <c r="J62" s="498">
        <f>+I62+'Oct-Dec Qtr Report'!J62</f>
        <v>0</v>
      </c>
      <c r="K62" s="495"/>
      <c r="L62" s="496">
        <f>+K62+'Oct-Dec Qtr Report'!L62</f>
        <v>0</v>
      </c>
      <c r="M62" s="499"/>
      <c r="N62" s="500">
        <f t="shared" si="6"/>
        <v>0</v>
      </c>
      <c r="O62" s="501">
        <f t="shared" si="6"/>
        <v>0</v>
      </c>
      <c r="P62" s="504"/>
      <c r="Q62" s="509"/>
      <c r="R62" s="504"/>
      <c r="S62" s="505">
        <f t="shared" si="2"/>
        <v>0</v>
      </c>
      <c r="T62" s="506"/>
      <c r="U62" s="505">
        <f t="shared" si="3"/>
        <v>0</v>
      </c>
    </row>
    <row r="63" spans="1:21" ht="21.75" customHeight="1">
      <c r="A63" s="492"/>
      <c r="B63" s="508" t="str">
        <f>+'budget4542.a'!B87</f>
        <v>0953</v>
      </c>
      <c r="C63" s="508" t="str">
        <f>+'budget4542.a'!C87</f>
        <v>Medicine, Drugs &amp; Chemicals</v>
      </c>
      <c r="D63" s="494">
        <f>+'budget4542.a'!H87</f>
        <v>0</v>
      </c>
      <c r="E63" s="495"/>
      <c r="F63" s="496">
        <f>+E63+'Oct-Dec Qtr Report'!F63</f>
        <v>0</v>
      </c>
      <c r="G63" s="495"/>
      <c r="H63" s="496">
        <f>+G63+'Oct-Dec Qtr Report'!H63</f>
        <v>0</v>
      </c>
      <c r="I63" s="497">
        <f t="shared" si="5"/>
        <v>0</v>
      </c>
      <c r="J63" s="498">
        <f>+I63+'Oct-Dec Qtr Report'!J63</f>
        <v>0</v>
      </c>
      <c r="K63" s="495"/>
      <c r="L63" s="496">
        <f>+K63+'Oct-Dec Qtr Report'!L63</f>
        <v>0</v>
      </c>
      <c r="M63" s="499"/>
      <c r="N63" s="500">
        <f t="shared" si="6"/>
        <v>0</v>
      </c>
      <c r="O63" s="501">
        <f t="shared" si="6"/>
        <v>0</v>
      </c>
      <c r="P63" s="504"/>
      <c r="Q63" s="509"/>
      <c r="R63" s="504"/>
      <c r="S63" s="505">
        <f t="shared" si="2"/>
        <v>0</v>
      </c>
      <c r="T63" s="506"/>
      <c r="U63" s="505">
        <f t="shared" si="3"/>
        <v>0</v>
      </c>
    </row>
    <row r="64" spans="1:21" ht="21.75" customHeight="1">
      <c r="A64" s="492"/>
      <c r="B64" s="508" t="str">
        <f>+'budget4542.a'!B88</f>
        <v>0957</v>
      </c>
      <c r="C64" s="508" t="str">
        <f>+'budget4542.a'!C88</f>
        <v>Medical Supplies</v>
      </c>
      <c r="D64" s="494">
        <f>+'budget4542.a'!H88</f>
        <v>0</v>
      </c>
      <c r="E64" s="495"/>
      <c r="F64" s="496">
        <f>+E64+'Oct-Dec Qtr Report'!F64</f>
        <v>0</v>
      </c>
      <c r="G64" s="495"/>
      <c r="H64" s="496">
        <f>+G64+'Oct-Dec Qtr Report'!H64</f>
        <v>0</v>
      </c>
      <c r="I64" s="497">
        <f t="shared" si="5"/>
        <v>0</v>
      </c>
      <c r="J64" s="498">
        <f>+I64+'Oct-Dec Qtr Report'!J64</f>
        <v>0</v>
      </c>
      <c r="K64" s="495"/>
      <c r="L64" s="496">
        <f>+K64+'Oct-Dec Qtr Report'!L64</f>
        <v>0</v>
      </c>
      <c r="M64" s="499"/>
      <c r="N64" s="500">
        <f t="shared" si="6"/>
        <v>0</v>
      </c>
      <c r="O64" s="501">
        <f t="shared" si="6"/>
        <v>0</v>
      </c>
      <c r="P64" s="504"/>
      <c r="Q64" s="510"/>
      <c r="R64" s="504"/>
      <c r="S64" s="505">
        <f t="shared" si="2"/>
        <v>0</v>
      </c>
      <c r="T64" s="506"/>
      <c r="U64" s="505">
        <f t="shared" si="3"/>
        <v>0</v>
      </c>
    </row>
    <row r="65" spans="1:21" ht="21.75" customHeight="1">
      <c r="A65" s="492"/>
      <c r="B65" s="508" t="str">
        <f>+'budget4542.a'!B89</f>
        <v>0965</v>
      </c>
      <c r="C65" s="508" t="str">
        <f>+'budget4542.a'!C89</f>
        <v>Office Supplies</v>
      </c>
      <c r="D65" s="494">
        <f>+'budget4542.a'!H89</f>
        <v>0</v>
      </c>
      <c r="E65" s="495"/>
      <c r="F65" s="496">
        <f>+E65+'Oct-Dec Qtr Report'!F65</f>
        <v>0</v>
      </c>
      <c r="G65" s="495"/>
      <c r="H65" s="496">
        <f>+G65+'Oct-Dec Qtr Report'!H65</f>
        <v>0</v>
      </c>
      <c r="I65" s="497">
        <f t="shared" si="5"/>
        <v>0</v>
      </c>
      <c r="J65" s="498">
        <f>+I65+'Oct-Dec Qtr Report'!J65</f>
        <v>0</v>
      </c>
      <c r="K65" s="495"/>
      <c r="L65" s="496">
        <f>+K65+'Oct-Dec Qtr Report'!L65</f>
        <v>0</v>
      </c>
      <c r="M65" s="499"/>
      <c r="N65" s="500">
        <f t="shared" si="6"/>
        <v>0</v>
      </c>
      <c r="O65" s="501">
        <f t="shared" si="6"/>
        <v>0</v>
      </c>
      <c r="P65" s="504"/>
      <c r="Q65" s="510"/>
      <c r="R65" s="504"/>
      <c r="S65" s="505">
        <f t="shared" si="2"/>
        <v>0</v>
      </c>
      <c r="T65" s="506"/>
      <c r="U65" s="505">
        <f t="shared" si="3"/>
        <v>0</v>
      </c>
    </row>
    <row r="66" spans="1:21" ht="21.75" customHeight="1">
      <c r="A66" s="492"/>
      <c r="B66" s="508" t="str">
        <f>+'budget4542.a'!B90</f>
        <v>0986</v>
      </c>
      <c r="C66" s="508" t="str">
        <f>+'budget4542.a'!C90</f>
        <v>Other Supplies NOT ALLOWABLE COST</v>
      </c>
      <c r="D66" s="494">
        <f>+'budget4542.a'!H90</f>
        <v>0</v>
      </c>
      <c r="E66" s="495"/>
      <c r="F66" s="496">
        <f>+E66+'Oct-Dec Qtr Report'!F66</f>
        <v>0</v>
      </c>
      <c r="G66" s="495"/>
      <c r="H66" s="496">
        <f>+G66+'Oct-Dec Qtr Report'!H66</f>
        <v>0</v>
      </c>
      <c r="I66" s="497">
        <f t="shared" si="5"/>
        <v>0</v>
      </c>
      <c r="J66" s="498">
        <f>+I66+'Oct-Dec Qtr Report'!J66</f>
        <v>0</v>
      </c>
      <c r="K66" s="495"/>
      <c r="L66" s="496">
        <f>+K66+'Oct-Dec Qtr Report'!L66</f>
        <v>0</v>
      </c>
      <c r="M66" s="499"/>
      <c r="N66" s="500">
        <f t="shared" si="6"/>
        <v>0</v>
      </c>
      <c r="O66" s="501">
        <f t="shared" si="6"/>
        <v>0</v>
      </c>
      <c r="P66" s="504"/>
      <c r="Q66" s="510"/>
      <c r="R66" s="504"/>
      <c r="S66" s="505">
        <f t="shared" si="2"/>
        <v>0</v>
      </c>
      <c r="T66" s="506"/>
      <c r="U66" s="505">
        <f t="shared" si="3"/>
        <v>0</v>
      </c>
    </row>
    <row r="67" spans="1:21" ht="21.75" customHeight="1">
      <c r="A67" s="492"/>
      <c r="B67" s="508" t="str">
        <f>+'budget4542.a'!B91</f>
        <v>1060</v>
      </c>
      <c r="C67" s="508" t="str">
        <f>+'budget4542.a'!C91</f>
        <v>Computer Equipment *</v>
      </c>
      <c r="D67" s="494">
        <f>+'budget4542.a'!H91</f>
        <v>0</v>
      </c>
      <c r="E67" s="495"/>
      <c r="F67" s="496">
        <f>+E67+'Oct-Dec Qtr Report'!F67</f>
        <v>0</v>
      </c>
      <c r="G67" s="495"/>
      <c r="H67" s="496">
        <f>+G67+'Oct-Dec Qtr Report'!H67</f>
        <v>0</v>
      </c>
      <c r="I67" s="497">
        <f t="shared" si="5"/>
        <v>0</v>
      </c>
      <c r="J67" s="498">
        <f>+I67+'Oct-Dec Qtr Report'!J67</f>
        <v>0</v>
      </c>
      <c r="K67" s="495"/>
      <c r="L67" s="496">
        <f>+K67+'Oct-Dec Qtr Report'!L67</f>
        <v>0</v>
      </c>
      <c r="M67" s="499"/>
      <c r="N67" s="500">
        <f t="shared" si="6"/>
        <v>0</v>
      </c>
      <c r="O67" s="501">
        <f t="shared" si="6"/>
        <v>0</v>
      </c>
      <c r="P67" s="504"/>
      <c r="Q67" s="510"/>
      <c r="R67" s="504"/>
      <c r="S67" s="505">
        <f t="shared" si="2"/>
        <v>0</v>
      </c>
      <c r="T67" s="506"/>
      <c r="U67" s="505">
        <f t="shared" si="3"/>
        <v>0</v>
      </c>
    </row>
    <row r="68" spans="1:21" ht="21.75" customHeight="1">
      <c r="A68" s="492"/>
      <c r="B68" s="508" t="str">
        <f>+'budget4542.a'!B92</f>
        <v>1073</v>
      </c>
      <c r="C68" s="508" t="str">
        <f>+'budget4542.a'!C92</f>
        <v>Office Equipment  *</v>
      </c>
      <c r="D68" s="494">
        <f>+'budget4542.a'!H92</f>
        <v>0</v>
      </c>
      <c r="E68" s="495"/>
      <c r="F68" s="496">
        <f>+E68+'Oct-Dec Qtr Report'!F68</f>
        <v>0</v>
      </c>
      <c r="G68" s="495"/>
      <c r="H68" s="496">
        <f>+G68+'Oct-Dec Qtr Report'!H68</f>
        <v>0</v>
      </c>
      <c r="I68" s="497">
        <f t="shared" si="5"/>
        <v>0</v>
      </c>
      <c r="J68" s="498">
        <f>+I68+'Oct-Dec Qtr Report'!J68</f>
        <v>0</v>
      </c>
      <c r="K68" s="495"/>
      <c r="L68" s="496">
        <f>+K68+'Oct-Dec Qtr Report'!L68</f>
        <v>0</v>
      </c>
      <c r="M68" s="499"/>
      <c r="N68" s="500">
        <f t="shared" si="6"/>
        <v>0</v>
      </c>
      <c r="O68" s="501">
        <f t="shared" si="6"/>
        <v>0</v>
      </c>
      <c r="P68" s="504"/>
      <c r="Q68" s="510"/>
      <c r="R68" s="504"/>
      <c r="S68" s="505">
        <f t="shared" si="2"/>
        <v>0</v>
      </c>
      <c r="T68" s="506"/>
      <c r="U68" s="505">
        <f t="shared" si="3"/>
        <v>0</v>
      </c>
    </row>
    <row r="69" spans="1:21" ht="21.75" customHeight="1">
      <c r="A69" s="492"/>
      <c r="B69" s="508" t="str">
        <f>+'budget4542.a'!B93</f>
        <v>1180</v>
      </c>
      <c r="C69" s="508" t="str">
        <f>+'budget4542.a'!C93</f>
        <v>Personal Computer Equipment *</v>
      </c>
      <c r="D69" s="494">
        <f>+'budget4542.a'!H93</f>
        <v>0</v>
      </c>
      <c r="E69" s="495"/>
      <c r="F69" s="496">
        <f>+E69+'Oct-Dec Qtr Report'!F69</f>
        <v>0</v>
      </c>
      <c r="G69" s="495"/>
      <c r="H69" s="496">
        <f>+G69+'Oct-Dec Qtr Report'!H69</f>
        <v>0</v>
      </c>
      <c r="I69" s="497">
        <f t="shared" si="5"/>
        <v>0</v>
      </c>
      <c r="J69" s="498">
        <f>+I69+'Oct-Dec Qtr Report'!J69</f>
        <v>0</v>
      </c>
      <c r="K69" s="495"/>
      <c r="L69" s="496">
        <f>+K69+'Oct-Dec Qtr Report'!L69</f>
        <v>0</v>
      </c>
      <c r="M69" s="499"/>
      <c r="N69" s="500">
        <f aca="true" t="shared" si="7" ref="N69:O77">K69+I69+G69+E69</f>
        <v>0</v>
      </c>
      <c r="O69" s="501">
        <f t="shared" si="7"/>
        <v>0</v>
      </c>
      <c r="P69" s="504"/>
      <c r="Q69" s="510"/>
      <c r="R69" s="504"/>
      <c r="S69" s="505">
        <f t="shared" si="2"/>
        <v>0</v>
      </c>
      <c r="T69" s="506"/>
      <c r="U69" s="505">
        <f t="shared" si="3"/>
        <v>0</v>
      </c>
    </row>
    <row r="70" spans="1:21" ht="21.75" customHeight="1">
      <c r="A70" s="492"/>
      <c r="B70" s="508" t="str">
        <f>+'budget4542.a'!B94</f>
        <v>1192</v>
      </c>
      <c r="C70" s="508" t="str">
        <f>+'budget4542.a'!C94</f>
        <v>Medical Equipment *</v>
      </c>
      <c r="D70" s="494">
        <f>+'budget4542.a'!H94</f>
        <v>0</v>
      </c>
      <c r="E70" s="495"/>
      <c r="F70" s="496">
        <f>+E70+'Oct-Dec Qtr Report'!F70</f>
        <v>0</v>
      </c>
      <c r="G70" s="495"/>
      <c r="H70" s="496">
        <f>+G70+'Oct-Dec Qtr Report'!H70</f>
        <v>0</v>
      </c>
      <c r="I70" s="497">
        <f t="shared" si="5"/>
        <v>0</v>
      </c>
      <c r="J70" s="498">
        <f>+I70+'Oct-Dec Qtr Report'!J70</f>
        <v>0</v>
      </c>
      <c r="K70" s="495"/>
      <c r="L70" s="496">
        <f>+K70+'Oct-Dec Qtr Report'!L70</f>
        <v>0</v>
      </c>
      <c r="M70" s="499"/>
      <c r="N70" s="500">
        <f t="shared" si="7"/>
        <v>0</v>
      </c>
      <c r="O70" s="501">
        <f t="shared" si="7"/>
        <v>0</v>
      </c>
      <c r="P70" s="504"/>
      <c r="Q70" s="510"/>
      <c r="R70" s="504"/>
      <c r="S70" s="505">
        <f t="shared" si="2"/>
        <v>0</v>
      </c>
      <c r="T70" s="506"/>
      <c r="U70" s="505">
        <f t="shared" si="3"/>
        <v>0</v>
      </c>
    </row>
    <row r="71" spans="1:21" ht="21.75" customHeight="1">
      <c r="A71" s="492"/>
      <c r="B71" s="508" t="str">
        <f>+'budget4542.a'!B95</f>
        <v>1193</v>
      </c>
      <c r="C71" s="508" t="str">
        <f>+'budget4542.a'!C95</f>
        <v>Office Equipment  *</v>
      </c>
      <c r="D71" s="494">
        <f>+'budget4542.a'!H95</f>
        <v>0</v>
      </c>
      <c r="E71" s="495"/>
      <c r="F71" s="496">
        <f>+E71+'Oct-Dec Qtr Report'!F71</f>
        <v>0</v>
      </c>
      <c r="G71" s="495"/>
      <c r="H71" s="496">
        <f>+G71+'Oct-Dec Qtr Report'!H71</f>
        <v>0</v>
      </c>
      <c r="I71" s="497">
        <f t="shared" si="5"/>
        <v>0</v>
      </c>
      <c r="J71" s="498">
        <f>+I71+'Oct-Dec Qtr Report'!J71</f>
        <v>0</v>
      </c>
      <c r="K71" s="495"/>
      <c r="L71" s="496">
        <f>+K71+'Oct-Dec Qtr Report'!L71</f>
        <v>0</v>
      </c>
      <c r="M71" s="499"/>
      <c r="N71" s="500">
        <f t="shared" si="7"/>
        <v>0</v>
      </c>
      <c r="O71" s="501">
        <f t="shared" si="7"/>
        <v>0</v>
      </c>
      <c r="P71" s="504"/>
      <c r="Q71" s="510"/>
      <c r="R71" s="504"/>
      <c r="S71" s="505">
        <f t="shared" si="2"/>
        <v>0</v>
      </c>
      <c r="T71" s="506"/>
      <c r="U71" s="505">
        <f t="shared" si="3"/>
        <v>0</v>
      </c>
    </row>
    <row r="72" spans="1:21" ht="21.75" customHeight="1">
      <c r="A72" s="492"/>
      <c r="B72" s="508" t="str">
        <f>+'budget4542.a'!B96</f>
        <v>1331</v>
      </c>
      <c r="C72" s="508" t="str">
        <f>+'budget4542.a'!C96</f>
        <v>Dues &amp; Memberships</v>
      </c>
      <c r="D72" s="494">
        <f>+'budget4542.a'!H96</f>
        <v>0</v>
      </c>
      <c r="E72" s="495"/>
      <c r="F72" s="496">
        <f>+E72+'Oct-Dec Qtr Report'!F72</f>
        <v>0</v>
      </c>
      <c r="G72" s="495"/>
      <c r="H72" s="496">
        <f>+G72+'Oct-Dec Qtr Report'!H72</f>
        <v>0</v>
      </c>
      <c r="I72" s="497">
        <f t="shared" si="5"/>
        <v>0</v>
      </c>
      <c r="J72" s="498">
        <f>+I72+'Oct-Dec Qtr Report'!J72</f>
        <v>0</v>
      </c>
      <c r="K72" s="495"/>
      <c r="L72" s="496">
        <f>+K72+'Oct-Dec Qtr Report'!L72</f>
        <v>0</v>
      </c>
      <c r="M72" s="499"/>
      <c r="N72" s="500">
        <f t="shared" si="7"/>
        <v>0</v>
      </c>
      <c r="O72" s="501">
        <f t="shared" si="7"/>
        <v>0</v>
      </c>
      <c r="P72" s="504"/>
      <c r="Q72" s="510"/>
      <c r="R72" s="504"/>
      <c r="S72" s="505">
        <f t="shared" si="2"/>
        <v>0</v>
      </c>
      <c r="T72" s="506"/>
      <c r="U72" s="505">
        <f t="shared" si="3"/>
        <v>0</v>
      </c>
    </row>
    <row r="73" spans="1:21" ht="21.75" customHeight="1">
      <c r="A73" s="492"/>
      <c r="B73" s="508" t="str">
        <f>+'budget4542.a'!B97</f>
        <v>1332</v>
      </c>
      <c r="C73" s="508" t="str">
        <f>+'budget4542.a'!C97</f>
        <v>Insurance</v>
      </c>
      <c r="D73" s="494">
        <f>+'budget4542.a'!H97</f>
        <v>0</v>
      </c>
      <c r="E73" s="495"/>
      <c r="F73" s="496">
        <f>+E73+'Oct-Dec Qtr Report'!F73</f>
        <v>0</v>
      </c>
      <c r="G73" s="495"/>
      <c r="H73" s="496">
        <f>+G73+'Oct-Dec Qtr Report'!H73</f>
        <v>0</v>
      </c>
      <c r="I73" s="497">
        <f t="shared" si="5"/>
        <v>0</v>
      </c>
      <c r="J73" s="498">
        <f>+I73+'Oct-Dec Qtr Report'!J73</f>
        <v>0</v>
      </c>
      <c r="K73" s="495"/>
      <c r="L73" s="496">
        <f>+K73+'Oct-Dec Qtr Report'!L73</f>
        <v>0</v>
      </c>
      <c r="M73" s="499"/>
      <c r="N73" s="500">
        <f t="shared" si="7"/>
        <v>0</v>
      </c>
      <c r="O73" s="501">
        <f t="shared" si="7"/>
        <v>0</v>
      </c>
      <c r="P73" s="504"/>
      <c r="Q73" s="510"/>
      <c r="R73" s="504"/>
      <c r="S73" s="505">
        <f t="shared" si="2"/>
        <v>0</v>
      </c>
      <c r="T73" s="506"/>
      <c r="U73" s="505">
        <f t="shared" si="3"/>
        <v>0</v>
      </c>
    </row>
    <row r="74" spans="1:21" ht="21.75" customHeight="1">
      <c r="A74" s="492"/>
      <c r="B74" s="508" t="str">
        <f>+'budget4542.a'!B98</f>
        <v>1334</v>
      </c>
      <c r="C74" s="508" t="str">
        <f>+'budget4542.a'!C98</f>
        <v>Rent</v>
      </c>
      <c r="D74" s="494">
        <f>+'budget4542.a'!H98</f>
        <v>0</v>
      </c>
      <c r="E74" s="495"/>
      <c r="F74" s="496">
        <f>+E74+'Oct-Dec Qtr Report'!F74</f>
        <v>0</v>
      </c>
      <c r="G74" s="495"/>
      <c r="H74" s="496">
        <f>+G74+'Oct-Dec Qtr Report'!H74</f>
        <v>0</v>
      </c>
      <c r="I74" s="497">
        <f t="shared" si="5"/>
        <v>0</v>
      </c>
      <c r="J74" s="498">
        <f>+I74+'Oct-Dec Qtr Report'!J74</f>
        <v>0</v>
      </c>
      <c r="K74" s="495"/>
      <c r="L74" s="496">
        <f>+K74+'Oct-Dec Qtr Report'!L74</f>
        <v>0</v>
      </c>
      <c r="M74" s="499"/>
      <c r="N74" s="500">
        <f t="shared" si="7"/>
        <v>0</v>
      </c>
      <c r="O74" s="501">
        <f t="shared" si="7"/>
        <v>0</v>
      </c>
      <c r="P74" s="504"/>
      <c r="Q74" s="510"/>
      <c r="R74" s="504"/>
      <c r="S74" s="505">
        <f>+Q74-N74</f>
        <v>0</v>
      </c>
      <c r="T74" s="506"/>
      <c r="U74" s="505">
        <f>+D74-O74</f>
        <v>0</v>
      </c>
    </row>
    <row r="75" spans="1:21" ht="21.75" customHeight="1">
      <c r="A75" s="492"/>
      <c r="B75" s="508" t="str">
        <f>+'budget4542.a'!B99</f>
        <v>1336</v>
      </c>
      <c r="C75" s="508" t="str">
        <f>+'budget4542.a'!C99</f>
        <v>Subscriptions</v>
      </c>
      <c r="D75" s="494">
        <f>+'budget4542.a'!H99</f>
        <v>0</v>
      </c>
      <c r="E75" s="495"/>
      <c r="F75" s="496">
        <f>+E75+'Oct-Dec Qtr Report'!F75</f>
        <v>0</v>
      </c>
      <c r="G75" s="495"/>
      <c r="H75" s="496">
        <f>+G75+'Oct-Dec Qtr Report'!H75</f>
        <v>0</v>
      </c>
      <c r="I75" s="497">
        <f t="shared" si="5"/>
        <v>0</v>
      </c>
      <c r="J75" s="498">
        <f>+I75+'Oct-Dec Qtr Report'!J75</f>
        <v>0</v>
      </c>
      <c r="K75" s="495"/>
      <c r="L75" s="496">
        <f>+K75+'Oct-Dec Qtr Report'!L75</f>
        <v>0</v>
      </c>
      <c r="M75" s="499"/>
      <c r="N75" s="500">
        <f t="shared" si="7"/>
        <v>0</v>
      </c>
      <c r="O75" s="501">
        <f t="shared" si="7"/>
        <v>0</v>
      </c>
      <c r="P75" s="504"/>
      <c r="Q75" s="510"/>
      <c r="R75" s="504"/>
      <c r="S75" s="505">
        <f>+Q75-N75</f>
        <v>0</v>
      </c>
      <c r="T75" s="506"/>
      <c r="U75" s="505">
        <f>+D75-O75</f>
        <v>0</v>
      </c>
    </row>
    <row r="76" spans="1:21" ht="21.75" customHeight="1">
      <c r="A76" s="492"/>
      <c r="B76" s="508" t="str">
        <f>+'budget4542.a'!B100</f>
        <v>0802</v>
      </c>
      <c r="C76" s="508" t="str">
        <f>+'budget4542.a'!C100</f>
        <v>Administration (WIC Temps)</v>
      </c>
      <c r="D76" s="494">
        <f>+'budget4542.a'!H100</f>
        <v>0</v>
      </c>
      <c r="E76" s="495"/>
      <c r="F76" s="496">
        <f>+E76+'Oct-Dec Qtr Report'!F76</f>
        <v>0</v>
      </c>
      <c r="G76" s="495"/>
      <c r="H76" s="496">
        <f>+G76+'Oct-Dec Qtr Report'!H76</f>
        <v>0</v>
      </c>
      <c r="I76" s="497">
        <f t="shared" si="5"/>
        <v>0</v>
      </c>
      <c r="J76" s="498">
        <f>+I76+'Oct-Dec Qtr Report'!J76</f>
        <v>0</v>
      </c>
      <c r="K76" s="495"/>
      <c r="L76" s="496">
        <f>+K76+'Oct-Dec Qtr Report'!L76</f>
        <v>0</v>
      </c>
      <c r="M76" s="499"/>
      <c r="N76" s="500">
        <f t="shared" si="7"/>
        <v>0</v>
      </c>
      <c r="O76" s="501">
        <f t="shared" si="7"/>
        <v>0</v>
      </c>
      <c r="P76" s="504"/>
      <c r="Q76" s="510"/>
      <c r="R76" s="504"/>
      <c r="S76" s="505">
        <f>+Q76-N76</f>
        <v>0</v>
      </c>
      <c r="T76" s="506"/>
      <c r="U76" s="505">
        <f>+D76-O76</f>
        <v>0</v>
      </c>
    </row>
    <row r="77" spans="1:21" ht="21.75" customHeight="1">
      <c r="A77" s="492"/>
      <c r="B77" s="508" t="str">
        <f>+'budget4542.a'!B101</f>
        <v>1198</v>
      </c>
      <c r="C77" s="508" t="str">
        <f>+'budget4542.a'!C101</f>
        <v>Other Equipment (below thresholds)</v>
      </c>
      <c r="D77" s="494">
        <f>+'budget4542.a'!H101</f>
        <v>0</v>
      </c>
      <c r="E77" s="495"/>
      <c r="F77" s="496">
        <f>+E77+'Oct-Dec Qtr Report'!F77</f>
        <v>0</v>
      </c>
      <c r="G77" s="495"/>
      <c r="H77" s="496">
        <f>+G77+'Oct-Dec Qtr Report'!H77</f>
        <v>0</v>
      </c>
      <c r="I77" s="497">
        <f t="shared" si="5"/>
        <v>0</v>
      </c>
      <c r="J77" s="498">
        <f>+I77+'Oct-Dec Qtr Report'!J77</f>
        <v>0</v>
      </c>
      <c r="K77" s="495"/>
      <c r="L77" s="496">
        <f>+K77+'Oct-Dec Qtr Report'!L77</f>
        <v>0</v>
      </c>
      <c r="M77" s="499"/>
      <c r="N77" s="500">
        <f t="shared" si="7"/>
        <v>0</v>
      </c>
      <c r="O77" s="501">
        <f t="shared" si="7"/>
        <v>0</v>
      </c>
      <c r="P77" s="504"/>
      <c r="Q77" s="510"/>
      <c r="R77" s="504"/>
      <c r="S77" s="505">
        <f>+Q77-N77</f>
        <v>0</v>
      </c>
      <c r="T77" s="506"/>
      <c r="U77" s="505">
        <f>+D77-O77</f>
        <v>0</v>
      </c>
    </row>
    <row r="78" spans="1:21" ht="21.75" customHeight="1">
      <c r="A78" s="492"/>
      <c r="B78" s="508" t="str">
        <f>+'budget4542.a'!B102</f>
        <v>0293</v>
      </c>
      <c r="C78" s="508" t="str">
        <f>+'budget4542.a'!C102</f>
        <v>County/Spec Pr - Health Ins,fringe</v>
      </c>
      <c r="D78" s="494">
        <f>+'budget4542.a'!H102</f>
        <v>0</v>
      </c>
      <c r="E78" s="495"/>
      <c r="F78" s="496">
        <f>+E78+'Oct-Dec Qtr Report'!F78</f>
        <v>0</v>
      </c>
      <c r="G78" s="495"/>
      <c r="H78" s="496">
        <f>+G78+'Oct-Dec Qtr Report'!H78</f>
        <v>0</v>
      </c>
      <c r="I78" s="497">
        <f aca="true" t="shared" si="8" ref="I78:I86">ROUND(($Q78*J$98),2)</f>
        <v>0</v>
      </c>
      <c r="J78" s="498">
        <f>+I78+'Oct-Dec Qtr Report'!J78</f>
        <v>0</v>
      </c>
      <c r="K78" s="495"/>
      <c r="L78" s="496">
        <f>+K78+'Oct-Dec Qtr Report'!L78</f>
        <v>0</v>
      </c>
      <c r="M78" s="499"/>
      <c r="N78" s="500">
        <f aca="true" t="shared" si="9" ref="N78:N86">K78+I78+G78+E78</f>
        <v>0</v>
      </c>
      <c r="O78" s="501">
        <f aca="true" t="shared" si="10" ref="O78:O86">L78+J78+H78+F78</f>
        <v>0</v>
      </c>
      <c r="P78" s="504"/>
      <c r="Q78" s="510"/>
      <c r="R78" s="504"/>
      <c r="S78" s="505">
        <f aca="true" t="shared" si="11" ref="S78:S86">+Q78-N78</f>
        <v>0</v>
      </c>
      <c r="T78" s="506"/>
      <c r="U78" s="505">
        <f aca="true" t="shared" si="12" ref="U78:U86">+D78-O78</f>
        <v>0</v>
      </c>
    </row>
    <row r="79" spans="1:21" ht="21.75" customHeight="1">
      <c r="A79" s="492"/>
      <c r="B79" s="508" t="str">
        <f>+'budget4542.a'!B103</f>
        <v>0185</v>
      </c>
      <c r="C79" s="508" t="str">
        <f>+'budget4542.a'!C103</f>
        <v>Leave payout</v>
      </c>
      <c r="D79" s="494">
        <f>+'budget4542.a'!H103</f>
        <v>0</v>
      </c>
      <c r="E79" s="495"/>
      <c r="F79" s="496">
        <f>+E79+'Oct-Dec Qtr Report'!F79</f>
        <v>0</v>
      </c>
      <c r="G79" s="495"/>
      <c r="H79" s="496">
        <f>+G79+'Oct-Dec Qtr Report'!H79</f>
        <v>0</v>
      </c>
      <c r="I79" s="497">
        <f t="shared" si="8"/>
        <v>0</v>
      </c>
      <c r="J79" s="498">
        <f>+I79+'Oct-Dec Qtr Report'!J79</f>
        <v>0</v>
      </c>
      <c r="K79" s="495"/>
      <c r="L79" s="496">
        <f>+K79+'Oct-Dec Qtr Report'!L79</f>
        <v>0</v>
      </c>
      <c r="M79" s="499"/>
      <c r="N79" s="500">
        <f t="shared" si="9"/>
        <v>0</v>
      </c>
      <c r="O79" s="501">
        <f t="shared" si="10"/>
        <v>0</v>
      </c>
      <c r="P79" s="504"/>
      <c r="Q79" s="510"/>
      <c r="R79" s="504"/>
      <c r="S79" s="505">
        <f t="shared" si="11"/>
        <v>0</v>
      </c>
      <c r="T79" s="506"/>
      <c r="U79" s="505">
        <f t="shared" si="12"/>
        <v>0</v>
      </c>
    </row>
    <row r="80" spans="1:21" ht="21.75" customHeight="1">
      <c r="A80" s="492"/>
      <c r="B80" s="508">
        <f>+'budget4542.a'!B104</f>
        <v>0</v>
      </c>
      <c r="C80" s="508">
        <f>+'budget4542.a'!C104</f>
        <v>0</v>
      </c>
      <c r="D80" s="494">
        <f>+'budget4542.a'!H104</f>
        <v>0</v>
      </c>
      <c r="E80" s="495"/>
      <c r="F80" s="496">
        <f>+E80+'Oct-Dec Qtr Report'!F80</f>
        <v>0</v>
      </c>
      <c r="G80" s="495"/>
      <c r="H80" s="496">
        <f>+G80+'Oct-Dec Qtr Report'!H80</f>
        <v>0</v>
      </c>
      <c r="I80" s="497">
        <f t="shared" si="8"/>
        <v>0</v>
      </c>
      <c r="J80" s="498">
        <f>+I80+'Oct-Dec Qtr Report'!J80</f>
        <v>0</v>
      </c>
      <c r="K80" s="495"/>
      <c r="L80" s="496">
        <f>+K80+'Oct-Dec Qtr Report'!L80</f>
        <v>0</v>
      </c>
      <c r="M80" s="499"/>
      <c r="N80" s="500">
        <f t="shared" si="9"/>
        <v>0</v>
      </c>
      <c r="O80" s="501">
        <f t="shared" si="10"/>
        <v>0</v>
      </c>
      <c r="P80" s="504"/>
      <c r="Q80" s="510"/>
      <c r="R80" s="504"/>
      <c r="S80" s="505">
        <f t="shared" si="11"/>
        <v>0</v>
      </c>
      <c r="T80" s="506"/>
      <c r="U80" s="505">
        <f t="shared" si="12"/>
        <v>0</v>
      </c>
    </row>
    <row r="81" spans="1:21" ht="21.75" customHeight="1">
      <c r="A81" s="492"/>
      <c r="B81" s="508">
        <f>+'budget4542.a'!B105</f>
        <v>0</v>
      </c>
      <c r="C81" s="508">
        <f>+'budget4542.a'!C105</f>
        <v>0</v>
      </c>
      <c r="D81" s="494">
        <f>+'budget4542.a'!H105</f>
        <v>0</v>
      </c>
      <c r="E81" s="495"/>
      <c r="F81" s="496">
        <f>+E81+'Oct-Dec Qtr Report'!F81</f>
        <v>0</v>
      </c>
      <c r="G81" s="495"/>
      <c r="H81" s="496">
        <f>+G81+'Oct-Dec Qtr Report'!H81</f>
        <v>0</v>
      </c>
      <c r="I81" s="497">
        <f t="shared" si="8"/>
        <v>0</v>
      </c>
      <c r="J81" s="498">
        <f>+I81+'Oct-Dec Qtr Report'!J81</f>
        <v>0</v>
      </c>
      <c r="K81" s="495"/>
      <c r="L81" s="496">
        <f>+K81+'Oct-Dec Qtr Report'!L81</f>
        <v>0</v>
      </c>
      <c r="M81" s="499"/>
      <c r="N81" s="500">
        <f t="shared" si="9"/>
        <v>0</v>
      </c>
      <c r="O81" s="501">
        <f t="shared" si="10"/>
        <v>0</v>
      </c>
      <c r="P81" s="504"/>
      <c r="Q81" s="510"/>
      <c r="R81" s="504"/>
      <c r="S81" s="505">
        <f t="shared" si="11"/>
        <v>0</v>
      </c>
      <c r="T81" s="506"/>
      <c r="U81" s="505">
        <f t="shared" si="12"/>
        <v>0</v>
      </c>
    </row>
    <row r="82" spans="1:21" ht="21.75" customHeight="1">
      <c r="A82" s="492"/>
      <c r="B82" s="508">
        <f>+'budget4542.a'!B106</f>
        <v>0</v>
      </c>
      <c r="C82" s="508">
        <f>+'budget4542.a'!C106</f>
        <v>0</v>
      </c>
      <c r="D82" s="494">
        <f>+'budget4542.a'!H106</f>
        <v>0</v>
      </c>
      <c r="E82" s="495"/>
      <c r="F82" s="496">
        <f>+E82+'Oct-Dec Qtr Report'!F82</f>
        <v>0</v>
      </c>
      <c r="G82" s="495"/>
      <c r="H82" s="496">
        <f>+G82+'Oct-Dec Qtr Report'!H82</f>
        <v>0</v>
      </c>
      <c r="I82" s="497">
        <f t="shared" si="8"/>
        <v>0</v>
      </c>
      <c r="J82" s="498">
        <f>+I82+'Oct-Dec Qtr Report'!J82</f>
        <v>0</v>
      </c>
      <c r="K82" s="495"/>
      <c r="L82" s="496">
        <f>+K82+'Oct-Dec Qtr Report'!L82</f>
        <v>0</v>
      </c>
      <c r="M82" s="499"/>
      <c r="N82" s="500">
        <f t="shared" si="9"/>
        <v>0</v>
      </c>
      <c r="O82" s="501">
        <f t="shared" si="10"/>
        <v>0</v>
      </c>
      <c r="P82" s="504"/>
      <c r="Q82" s="510"/>
      <c r="R82" s="504"/>
      <c r="S82" s="505">
        <f t="shared" si="11"/>
        <v>0</v>
      </c>
      <c r="T82" s="506"/>
      <c r="U82" s="505">
        <f t="shared" si="12"/>
        <v>0</v>
      </c>
    </row>
    <row r="83" spans="1:21" ht="21.75" customHeight="1">
      <c r="A83" s="492"/>
      <c r="B83" s="508">
        <f>+'budget4542.a'!B107</f>
        <v>0</v>
      </c>
      <c r="C83" s="508">
        <f>+'budget4542.a'!C107</f>
        <v>0</v>
      </c>
      <c r="D83" s="494">
        <f>+'budget4542.a'!H107</f>
        <v>0</v>
      </c>
      <c r="E83" s="495"/>
      <c r="F83" s="496">
        <f>+E83+'Oct-Dec Qtr Report'!F83</f>
        <v>0</v>
      </c>
      <c r="G83" s="495"/>
      <c r="H83" s="496">
        <f>+G83+'Oct-Dec Qtr Report'!H83</f>
        <v>0</v>
      </c>
      <c r="I83" s="497">
        <f t="shared" si="8"/>
        <v>0</v>
      </c>
      <c r="J83" s="498">
        <f>+I83+'Oct-Dec Qtr Report'!J83</f>
        <v>0</v>
      </c>
      <c r="K83" s="495"/>
      <c r="L83" s="496">
        <f>+K83+'Oct-Dec Qtr Report'!L83</f>
        <v>0</v>
      </c>
      <c r="M83" s="499"/>
      <c r="N83" s="500">
        <f t="shared" si="9"/>
        <v>0</v>
      </c>
      <c r="O83" s="501">
        <f t="shared" si="10"/>
        <v>0</v>
      </c>
      <c r="P83" s="504"/>
      <c r="Q83" s="510"/>
      <c r="R83" s="504"/>
      <c r="S83" s="505">
        <f t="shared" si="11"/>
        <v>0</v>
      </c>
      <c r="T83" s="506"/>
      <c r="U83" s="505">
        <f t="shared" si="12"/>
        <v>0</v>
      </c>
    </row>
    <row r="84" spans="1:21" ht="21.75" customHeight="1">
      <c r="A84" s="492"/>
      <c r="B84" s="508">
        <f>+'budget4542.a'!B108</f>
        <v>0</v>
      </c>
      <c r="C84" s="508">
        <f>+'budget4542.a'!C108</f>
        <v>0</v>
      </c>
      <c r="D84" s="494">
        <f>+'budget4542.a'!H108</f>
        <v>0</v>
      </c>
      <c r="E84" s="495"/>
      <c r="F84" s="496">
        <f>+E84+'Oct-Dec Qtr Report'!F84</f>
        <v>0</v>
      </c>
      <c r="G84" s="495"/>
      <c r="H84" s="496">
        <f>+G84+'Oct-Dec Qtr Report'!H84</f>
        <v>0</v>
      </c>
      <c r="I84" s="497">
        <f t="shared" si="8"/>
        <v>0</v>
      </c>
      <c r="J84" s="498">
        <f>+I84+'Oct-Dec Qtr Report'!J84</f>
        <v>0</v>
      </c>
      <c r="K84" s="495"/>
      <c r="L84" s="496">
        <f>+K84+'Oct-Dec Qtr Report'!L84</f>
        <v>0</v>
      </c>
      <c r="M84" s="499"/>
      <c r="N84" s="500">
        <f t="shared" si="9"/>
        <v>0</v>
      </c>
      <c r="O84" s="501">
        <f t="shared" si="10"/>
        <v>0</v>
      </c>
      <c r="P84" s="504"/>
      <c r="Q84" s="510"/>
      <c r="R84" s="504"/>
      <c r="S84" s="505">
        <f t="shared" si="11"/>
        <v>0</v>
      </c>
      <c r="T84" s="506"/>
      <c r="U84" s="505">
        <f t="shared" si="12"/>
        <v>0</v>
      </c>
    </row>
    <row r="85" spans="1:21" ht="21.75" customHeight="1">
      <c r="A85" s="492"/>
      <c r="B85" s="508">
        <f>+'budget4542.a'!B109</f>
        <v>0</v>
      </c>
      <c r="C85" s="508">
        <f>+'budget4542.a'!C109</f>
        <v>0</v>
      </c>
      <c r="D85" s="494">
        <f>+'budget4542.a'!H109</f>
        <v>0</v>
      </c>
      <c r="E85" s="495"/>
      <c r="F85" s="496">
        <f>+E85+'Oct-Dec Qtr Report'!F85</f>
        <v>0</v>
      </c>
      <c r="G85" s="495"/>
      <c r="H85" s="496">
        <f>+G85+'Oct-Dec Qtr Report'!H85</f>
        <v>0</v>
      </c>
      <c r="I85" s="497">
        <f t="shared" si="8"/>
        <v>0</v>
      </c>
      <c r="J85" s="498">
        <f>+I85+'Oct-Dec Qtr Report'!J85</f>
        <v>0</v>
      </c>
      <c r="K85" s="495"/>
      <c r="L85" s="496">
        <f>+K85+'Oct-Dec Qtr Report'!L85</f>
        <v>0</v>
      </c>
      <c r="M85" s="499"/>
      <c r="N85" s="500">
        <f t="shared" si="9"/>
        <v>0</v>
      </c>
      <c r="O85" s="501">
        <f t="shared" si="10"/>
        <v>0</v>
      </c>
      <c r="P85" s="504"/>
      <c r="Q85" s="510"/>
      <c r="R85" s="504"/>
      <c r="S85" s="505">
        <f t="shared" si="11"/>
        <v>0</v>
      </c>
      <c r="T85" s="506"/>
      <c r="U85" s="505">
        <f t="shared" si="12"/>
        <v>0</v>
      </c>
    </row>
    <row r="86" spans="1:21" ht="21.75" customHeight="1">
      <c r="A86" s="492"/>
      <c r="B86" s="508">
        <f>+'budget4542.a'!B110</f>
        <v>0</v>
      </c>
      <c r="C86" s="508">
        <f>+'budget4542.a'!C110</f>
        <v>0</v>
      </c>
      <c r="D86" s="494">
        <f>+'budget4542.a'!H110</f>
        <v>0</v>
      </c>
      <c r="E86" s="495"/>
      <c r="F86" s="496">
        <f>+E86+'Oct-Dec Qtr Report'!F86</f>
        <v>0</v>
      </c>
      <c r="G86" s="495"/>
      <c r="H86" s="496">
        <f>+G86+'Oct-Dec Qtr Report'!H86</f>
        <v>0</v>
      </c>
      <c r="I86" s="497">
        <f t="shared" si="8"/>
        <v>0</v>
      </c>
      <c r="J86" s="498">
        <f>+I86+'Oct-Dec Qtr Report'!J86</f>
        <v>0</v>
      </c>
      <c r="K86" s="495"/>
      <c r="L86" s="496">
        <f>+K86+'Oct-Dec Qtr Report'!L86</f>
        <v>0</v>
      </c>
      <c r="M86" s="499"/>
      <c r="N86" s="500">
        <f t="shared" si="9"/>
        <v>0</v>
      </c>
      <c r="O86" s="501">
        <f t="shared" si="10"/>
        <v>0</v>
      </c>
      <c r="P86" s="504"/>
      <c r="Q86" s="510"/>
      <c r="R86" s="504"/>
      <c r="S86" s="505">
        <f t="shared" si="11"/>
        <v>0</v>
      </c>
      <c r="T86" s="506"/>
      <c r="U86" s="505">
        <f t="shared" si="12"/>
        <v>0</v>
      </c>
    </row>
    <row r="87" spans="1:21" ht="21.75" customHeight="1">
      <c r="A87" s="492"/>
      <c r="B87" s="508">
        <f>+'budget4542.a'!B111</f>
        <v>0</v>
      </c>
      <c r="C87" s="508">
        <f>+'budget4542.a'!C111</f>
        <v>0</v>
      </c>
      <c r="D87" s="494">
        <f>+'budget4542.a'!H111</f>
        <v>0</v>
      </c>
      <c r="E87" s="495"/>
      <c r="F87" s="496">
        <f>+E87+'Oct-Dec Qtr Report'!F87</f>
        <v>0</v>
      </c>
      <c r="G87" s="495"/>
      <c r="H87" s="496">
        <f>+G87+'Oct-Dec Qtr Report'!H87</f>
        <v>0</v>
      </c>
      <c r="I87" s="497">
        <f>ROUND(($Q87*J$98),2)</f>
        <v>0</v>
      </c>
      <c r="J87" s="498">
        <f>+I87+'Oct-Dec Qtr Report'!J87</f>
        <v>0</v>
      </c>
      <c r="K87" s="495"/>
      <c r="L87" s="496">
        <f>+K87+'Oct-Dec Qtr Report'!L87</f>
        <v>0</v>
      </c>
      <c r="M87" s="499"/>
      <c r="N87" s="500">
        <f>K87+I87+G87+E87</f>
        <v>0</v>
      </c>
      <c r="O87" s="501">
        <f>L87+J87+H87+F87</f>
        <v>0</v>
      </c>
      <c r="P87" s="504"/>
      <c r="Q87" s="510"/>
      <c r="R87" s="504"/>
      <c r="S87" s="505">
        <f>+Q87-N87</f>
        <v>0</v>
      </c>
      <c r="T87" s="506"/>
      <c r="U87" s="505">
        <f>+D87-O87</f>
        <v>0</v>
      </c>
    </row>
    <row r="88" spans="1:21" ht="19.5" customHeight="1" thickBot="1">
      <c r="A88" s="492"/>
      <c r="B88" s="555"/>
      <c r="C88" s="555"/>
      <c r="D88" s="556"/>
      <c r="E88" s="557"/>
      <c r="F88" s="558"/>
      <c r="G88" s="559"/>
      <c r="H88" s="558"/>
      <c r="I88" s="560"/>
      <c r="J88" s="561"/>
      <c r="K88" s="559"/>
      <c r="L88" s="558"/>
      <c r="M88" s="557"/>
      <c r="N88" s="557"/>
      <c r="O88" s="557"/>
      <c r="P88" s="504"/>
      <c r="Q88" s="504"/>
      <c r="R88" s="504"/>
      <c r="S88" s="562"/>
      <c r="T88" s="563"/>
      <c r="U88" s="562"/>
    </row>
    <row r="89" spans="1:21" ht="21.75" customHeight="1" thickTop="1">
      <c r="A89" s="492"/>
      <c r="B89" s="555"/>
      <c r="C89" s="493" t="s">
        <v>478</v>
      </c>
      <c r="D89" s="564">
        <f aca="true" t="shared" si="13" ref="D89:L89">SUM(D14:D88)</f>
        <v>0</v>
      </c>
      <c r="E89" s="513">
        <f t="shared" si="13"/>
        <v>0</v>
      </c>
      <c r="F89" s="514">
        <f t="shared" si="13"/>
        <v>0</v>
      </c>
      <c r="G89" s="513">
        <f t="shared" si="13"/>
        <v>0</v>
      </c>
      <c r="H89" s="514">
        <f t="shared" si="13"/>
        <v>0</v>
      </c>
      <c r="I89" s="515">
        <f t="shared" si="13"/>
        <v>0</v>
      </c>
      <c r="J89" s="516">
        <f t="shared" si="13"/>
        <v>0</v>
      </c>
      <c r="K89" s="515">
        <f t="shared" si="13"/>
        <v>0</v>
      </c>
      <c r="L89" s="516">
        <f t="shared" si="13"/>
        <v>0</v>
      </c>
      <c r="M89" s="499"/>
      <c r="N89" s="515">
        <f>SUM(N14:N88)</f>
        <v>0</v>
      </c>
      <c r="O89" s="516">
        <f>SUM(O14:O88)</f>
        <v>0</v>
      </c>
      <c r="P89" s="504"/>
      <c r="Q89" s="517">
        <f>SUM(Q14:Q88)</f>
        <v>0</v>
      </c>
      <c r="R89" s="502"/>
      <c r="S89" s="565">
        <f>SUM(S14:S88)</f>
        <v>0</v>
      </c>
      <c r="T89" s="506"/>
      <c r="U89" s="565">
        <f>SUM(U14:U88)</f>
        <v>0</v>
      </c>
    </row>
    <row r="90" spans="1:21" ht="21.75" customHeight="1">
      <c r="A90" s="492"/>
      <c r="B90" s="555"/>
      <c r="C90" s="566" t="str">
        <f>+'Jul-Sep Qtr Report'!C90</f>
        <v>INDIRECT COSTS (Limited to 15% of Salaries, Special Pmts)</v>
      </c>
      <c r="D90" s="567">
        <f>+'budget4542.a'!H76</f>
        <v>0</v>
      </c>
      <c r="E90" s="495"/>
      <c r="F90" s="496">
        <f>+E90+'Oct-Dec Qtr Report'!F90</f>
        <v>0</v>
      </c>
      <c r="G90" s="495"/>
      <c r="H90" s="496">
        <f>+G90+'Oct-Dec Qtr Report'!H90</f>
        <v>0</v>
      </c>
      <c r="I90" s="495">
        <f>ROUND(($Q90*J$98),2)</f>
        <v>0</v>
      </c>
      <c r="J90" s="496">
        <f>+I90+'Oct-Dec Qtr Report'!J90</f>
        <v>0</v>
      </c>
      <c r="K90" s="495"/>
      <c r="L90" s="512">
        <f>+K90+'Oct-Dec Qtr Report'!L90</f>
        <v>0</v>
      </c>
      <c r="M90" s="499"/>
      <c r="N90" s="500">
        <f>K90+I90+G90+E90</f>
        <v>0</v>
      </c>
      <c r="O90" s="501">
        <f>L90+J90+H90+F90</f>
        <v>0</v>
      </c>
      <c r="P90" s="504"/>
      <c r="Q90" s="518">
        <f>+Q100</f>
        <v>0</v>
      </c>
      <c r="R90" s="568"/>
      <c r="S90" s="569">
        <f>+Q90-N90</f>
        <v>0</v>
      </c>
      <c r="T90" s="506"/>
      <c r="U90" s="570">
        <f>+D90-O90</f>
        <v>0</v>
      </c>
    </row>
    <row r="91" spans="1:21" ht="21.75" customHeight="1" thickBot="1">
      <c r="A91" s="492"/>
      <c r="B91" s="555"/>
      <c r="C91" s="571" t="s">
        <v>479</v>
      </c>
      <c r="D91" s="572">
        <f>SUM(D89:D90)</f>
        <v>0</v>
      </c>
      <c r="E91" s="522">
        <f>SUM(E89:E90)+ROUND(0,7)</f>
        <v>0</v>
      </c>
      <c r="F91" s="520">
        <f aca="true" t="shared" si="14" ref="F91:L91">SUM(F89:F90)+ROUND(0,7)</f>
        <v>0</v>
      </c>
      <c r="G91" s="519">
        <f t="shared" si="14"/>
        <v>0</v>
      </c>
      <c r="H91" s="520">
        <f t="shared" si="14"/>
        <v>0</v>
      </c>
      <c r="I91" s="519">
        <f t="shared" si="14"/>
        <v>0</v>
      </c>
      <c r="J91" s="521">
        <f t="shared" si="14"/>
        <v>0</v>
      </c>
      <c r="K91" s="522">
        <f t="shared" si="14"/>
        <v>0</v>
      </c>
      <c r="L91" s="523">
        <f t="shared" si="14"/>
        <v>0</v>
      </c>
      <c r="M91" s="499"/>
      <c r="N91" s="522">
        <f>SUM(N89:N90)</f>
        <v>0</v>
      </c>
      <c r="O91" s="524">
        <f>SUM(O89:O90)</f>
        <v>0</v>
      </c>
      <c r="P91" s="504"/>
      <c r="Q91" s="525">
        <f>+Q90+Q89</f>
        <v>0</v>
      </c>
      <c r="R91" s="573"/>
      <c r="S91" s="574">
        <f>+S90+S89</f>
        <v>0</v>
      </c>
      <c r="T91" s="506"/>
      <c r="U91" s="574">
        <f>+U90+U89</f>
        <v>0</v>
      </c>
    </row>
    <row r="92" spans="1:21" ht="18" customHeight="1" thickTop="1">
      <c r="A92" s="492"/>
      <c r="B92" s="492"/>
      <c r="C92" s="575"/>
      <c r="D92" s="492" t="s">
        <v>0</v>
      </c>
      <c r="E92" s="499"/>
      <c r="F92" s="499"/>
      <c r="G92" s="499"/>
      <c r="H92" s="499"/>
      <c r="I92" s="504"/>
      <c r="J92" s="504"/>
      <c r="K92" s="499"/>
      <c r="L92" s="499"/>
      <c r="M92" s="499"/>
      <c r="N92" s="499"/>
      <c r="O92" s="499"/>
      <c r="P92" s="504"/>
      <c r="Q92" s="504"/>
      <c r="R92" s="576"/>
      <c r="S92" s="1080" t="s">
        <v>606</v>
      </c>
      <c r="T92" s="504"/>
      <c r="U92" s="577"/>
    </row>
    <row r="93" spans="1:21" ht="19.5" customHeight="1" thickBot="1">
      <c r="A93" s="492"/>
      <c r="B93" s="492"/>
      <c r="C93" s="578" t="s">
        <v>480</v>
      </c>
      <c r="D93" s="578"/>
      <c r="E93" s="578"/>
      <c r="F93" s="578"/>
      <c r="G93" s="578"/>
      <c r="H93" s="578"/>
      <c r="I93" s="579"/>
      <c r="J93" s="579"/>
      <c r="K93" s="578"/>
      <c r="L93" s="578"/>
      <c r="M93" s="580"/>
      <c r="N93" s="580"/>
      <c r="O93" s="580"/>
      <c r="P93" s="537"/>
      <c r="Q93" s="581"/>
      <c r="R93" s="581"/>
      <c r="S93" s="1089"/>
      <c r="T93" s="581"/>
      <c r="U93" s="528"/>
    </row>
    <row r="94" spans="1:21" ht="19.5" customHeight="1">
      <c r="A94" s="492"/>
      <c r="B94" s="492"/>
      <c r="C94" s="492"/>
      <c r="D94" s="492"/>
      <c r="E94" s="492"/>
      <c r="F94" s="492"/>
      <c r="G94" s="492"/>
      <c r="H94" s="492"/>
      <c r="I94" s="537"/>
      <c r="J94" s="537"/>
      <c r="K94" s="492"/>
      <c r="L94" s="492"/>
      <c r="M94" s="492"/>
      <c r="N94" s="492"/>
      <c r="O94" s="492"/>
      <c r="P94" s="537"/>
      <c r="Q94" s="581"/>
      <c r="R94" s="581"/>
      <c r="S94" s="1089"/>
      <c r="T94" s="581"/>
      <c r="U94" s="528"/>
    </row>
    <row r="95" spans="1:21" ht="20.25" customHeight="1">
      <c r="A95" s="492"/>
      <c r="B95" s="582" t="s">
        <v>481</v>
      </c>
      <c r="C95" s="583"/>
      <c r="D95" s="582"/>
      <c r="E95" s="582"/>
      <c r="F95" s="584" t="e">
        <f>F91/$O91</f>
        <v>#DIV/0!</v>
      </c>
      <c r="G95" s="582"/>
      <c r="H95" s="584" t="e">
        <f>H91/$O91</f>
        <v>#DIV/0!</v>
      </c>
      <c r="I95" s="534"/>
      <c r="J95" s="585" t="e">
        <f>J91/$O91</f>
        <v>#DIV/0!</v>
      </c>
      <c r="K95" s="582"/>
      <c r="L95" s="584" t="e">
        <f>L91/$O91</f>
        <v>#DIV/0!</v>
      </c>
      <c r="M95" s="582"/>
      <c r="N95" s="582"/>
      <c r="O95" s="586" t="e">
        <f>SUM(D95:L95)</f>
        <v>#DIV/0!</v>
      </c>
      <c r="P95" s="537"/>
      <c r="Q95" s="581"/>
      <c r="R95" s="581"/>
      <c r="S95" s="1089"/>
      <c r="T95" s="581"/>
      <c r="U95" s="528"/>
    </row>
    <row r="96" spans="1:21" ht="18" customHeight="1">
      <c r="A96" s="537"/>
      <c r="B96" s="538"/>
      <c r="C96" s="538"/>
      <c r="D96" s="537"/>
      <c r="E96" s="537"/>
      <c r="F96" s="537"/>
      <c r="G96" s="537"/>
      <c r="H96" s="537"/>
      <c r="I96" s="537"/>
      <c r="J96" s="537"/>
      <c r="K96" s="537"/>
      <c r="L96" s="537"/>
      <c r="M96" s="537"/>
      <c r="N96" s="537"/>
      <c r="O96" s="537"/>
      <c r="P96" s="537"/>
      <c r="Q96" s="581"/>
      <c r="R96" s="581"/>
      <c r="S96" s="1089"/>
      <c r="T96" s="581"/>
      <c r="U96" s="528"/>
    </row>
    <row r="97" spans="1:21" ht="18" customHeight="1">
      <c r="A97" s="537"/>
      <c r="B97" s="587" t="s">
        <v>0</v>
      </c>
      <c r="C97" s="538"/>
      <c r="D97" s="537"/>
      <c r="E97" s="537"/>
      <c r="F97" s="537"/>
      <c r="G97" s="537"/>
      <c r="H97" s="537"/>
      <c r="I97" s="537"/>
      <c r="J97" s="537"/>
      <c r="K97" s="537"/>
      <c r="L97" s="537"/>
      <c r="M97" s="537"/>
      <c r="N97" s="537"/>
      <c r="O97" s="537"/>
      <c r="P97" s="537"/>
      <c r="Q97" s="581"/>
      <c r="R97" s="581"/>
      <c r="S97" s="588"/>
      <c r="T97" s="581"/>
      <c r="U97" s="528"/>
    </row>
    <row r="98" spans="1:21" ht="38.25" customHeight="1" thickBot="1">
      <c r="A98" s="537"/>
      <c r="B98" s="1082" t="s">
        <v>482</v>
      </c>
      <c r="C98" s="1074"/>
      <c r="D98" s="1074"/>
      <c r="E98" s="589"/>
      <c r="F98" s="590"/>
      <c r="G98" s="589"/>
      <c r="H98" s="590"/>
      <c r="I98" s="591"/>
      <c r="J98" s="590">
        <v>1</v>
      </c>
      <c r="K98" s="591"/>
      <c r="L98" s="590"/>
      <c r="M98" s="492"/>
      <c r="N98" s="589"/>
      <c r="O98" s="592">
        <f>SUM(D98:L98)</f>
        <v>1</v>
      </c>
      <c r="P98" s="492"/>
      <c r="Q98" s="1071" t="s">
        <v>483</v>
      </c>
      <c r="R98" s="1071"/>
      <c r="S98" s="1071"/>
      <c r="T98" s="1072"/>
      <c r="U98" s="528"/>
    </row>
    <row r="99" spans="1:21" ht="21.75" customHeight="1" thickTop="1">
      <c r="A99" s="537"/>
      <c r="B99" s="537"/>
      <c r="C99" s="537"/>
      <c r="D99" s="537"/>
      <c r="E99" s="537"/>
      <c r="F99" s="537"/>
      <c r="G99" s="537"/>
      <c r="H99" s="537"/>
      <c r="I99" s="537"/>
      <c r="J99" s="537"/>
      <c r="K99" s="537"/>
      <c r="L99" s="537"/>
      <c r="M99" s="537"/>
      <c r="N99" s="537"/>
      <c r="O99" s="537"/>
      <c r="P99" s="537"/>
      <c r="Q99" s="593">
        <f>+Q14+Q22+Q23+Q24+Q26</f>
        <v>0</v>
      </c>
      <c r="R99" s="594"/>
      <c r="S99" s="1085" t="s">
        <v>484</v>
      </c>
      <c r="T99" s="1086"/>
      <c r="U99" s="595"/>
    </row>
    <row r="100" spans="1:21" ht="21.75" customHeight="1" thickBot="1">
      <c r="A100" s="537"/>
      <c r="B100" s="527" t="s">
        <v>563</v>
      </c>
      <c r="C100" s="537"/>
      <c r="D100" s="537"/>
      <c r="E100" s="537"/>
      <c r="F100" s="596"/>
      <c r="G100" s="537"/>
      <c r="H100" s="596"/>
      <c r="I100" s="537"/>
      <c r="J100" s="596"/>
      <c r="K100" s="537"/>
      <c r="L100" s="596"/>
      <c r="M100" s="537"/>
      <c r="N100" s="537"/>
      <c r="O100" s="597"/>
      <c r="P100" s="537"/>
      <c r="Q100" s="598">
        <f>ROUND((Q99*0.15),2)</f>
        <v>0</v>
      </c>
      <c r="R100" s="599"/>
      <c r="S100" s="1087" t="s">
        <v>485</v>
      </c>
      <c r="T100" s="1088"/>
      <c r="U100" s="595"/>
    </row>
    <row r="101" spans="1:21" ht="18" thickTop="1">
      <c r="A101" s="537"/>
      <c r="B101" s="600"/>
      <c r="C101" s="537"/>
      <c r="D101" s="537"/>
      <c r="E101" s="537"/>
      <c r="F101" s="537"/>
      <c r="G101" s="537"/>
      <c r="H101" s="537"/>
      <c r="I101" s="537"/>
      <c r="J101" s="537"/>
      <c r="K101" s="537"/>
      <c r="L101" s="537"/>
      <c r="M101" s="537"/>
      <c r="N101" s="537"/>
      <c r="O101" s="537"/>
      <c r="P101" s="537"/>
      <c r="Q101" s="581"/>
      <c r="R101" s="581"/>
      <c r="S101" s="538"/>
      <c r="T101" s="581"/>
      <c r="U101" s="528"/>
    </row>
    <row r="102" spans="1:21" ht="18">
      <c r="A102" s="537"/>
      <c r="B102" s="537"/>
      <c r="C102" s="537"/>
      <c r="D102" s="537"/>
      <c r="E102" s="537"/>
      <c r="F102" s="537"/>
      <c r="G102" s="537"/>
      <c r="H102" s="537"/>
      <c r="I102" s="537"/>
      <c r="J102" s="537"/>
      <c r="K102" s="537"/>
      <c r="L102" s="537"/>
      <c r="M102" s="537"/>
      <c r="N102" s="537"/>
      <c r="O102" s="537"/>
      <c r="P102" s="537"/>
      <c r="Q102" s="581"/>
      <c r="R102" s="581"/>
      <c r="S102" s="538"/>
      <c r="T102" s="581"/>
      <c r="U102" s="528"/>
    </row>
    <row r="103" spans="1:21" ht="18">
      <c r="A103" s="537"/>
      <c r="C103" s="537"/>
      <c r="D103" s="537"/>
      <c r="E103" s="537"/>
      <c r="F103" s="537"/>
      <c r="G103" s="537"/>
      <c r="H103" s="537"/>
      <c r="I103" s="537"/>
      <c r="J103" s="537"/>
      <c r="K103" s="537"/>
      <c r="L103" s="537"/>
      <c r="M103" s="537"/>
      <c r="N103" s="537"/>
      <c r="O103" s="537"/>
      <c r="P103" s="537"/>
      <c r="Q103" s="581"/>
      <c r="R103" s="581"/>
      <c r="S103" s="538"/>
      <c r="T103" s="581"/>
      <c r="U103" s="528"/>
    </row>
    <row r="104" spans="1:21" ht="18">
      <c r="A104" s="537"/>
      <c r="B104" s="537"/>
      <c r="C104" s="537"/>
      <c r="D104" s="537"/>
      <c r="E104" s="537"/>
      <c r="F104" s="537"/>
      <c r="G104" s="537"/>
      <c r="H104" s="537"/>
      <c r="I104" s="537"/>
      <c r="J104" s="537"/>
      <c r="K104" s="537"/>
      <c r="L104" s="537"/>
      <c r="M104" s="537"/>
      <c r="N104" s="537"/>
      <c r="O104" s="537"/>
      <c r="P104" s="537"/>
      <c r="Q104" s="581"/>
      <c r="R104" s="581"/>
      <c r="S104" s="538"/>
      <c r="T104" s="581"/>
      <c r="U104" s="528"/>
    </row>
    <row r="105" spans="1:21" ht="18">
      <c r="A105" s="537"/>
      <c r="B105" s="537"/>
      <c r="C105" s="537"/>
      <c r="D105" s="537"/>
      <c r="E105" s="537"/>
      <c r="F105" s="537"/>
      <c r="G105" s="537"/>
      <c r="H105" s="537"/>
      <c r="I105" s="537"/>
      <c r="J105" s="537"/>
      <c r="K105" s="537"/>
      <c r="L105" s="537"/>
      <c r="M105" s="537"/>
      <c r="N105" s="537"/>
      <c r="O105" s="537"/>
      <c r="P105" s="537"/>
      <c r="Q105" s="581"/>
      <c r="R105" s="581"/>
      <c r="S105" s="538"/>
      <c r="T105" s="581"/>
      <c r="U105" s="528"/>
    </row>
    <row r="106" spans="1:21" ht="18">
      <c r="A106" s="537"/>
      <c r="B106" s="537"/>
      <c r="C106" s="537"/>
      <c r="D106" s="537"/>
      <c r="E106" s="537"/>
      <c r="F106" s="537"/>
      <c r="G106" s="537"/>
      <c r="H106" s="537"/>
      <c r="I106" s="537"/>
      <c r="J106" s="537"/>
      <c r="K106" s="537"/>
      <c r="L106" s="537"/>
      <c r="M106" s="537"/>
      <c r="N106" s="537"/>
      <c r="O106" s="537"/>
      <c r="P106" s="537"/>
      <c r="Q106" s="581"/>
      <c r="R106" s="581"/>
      <c r="S106" s="538"/>
      <c r="T106" s="581"/>
      <c r="U106" s="528"/>
    </row>
    <row r="107" spans="1:21" ht="18">
      <c r="A107" s="537"/>
      <c r="B107" s="537"/>
      <c r="C107" s="537"/>
      <c r="D107" s="537"/>
      <c r="E107" s="537"/>
      <c r="F107" s="537"/>
      <c r="G107" s="537"/>
      <c r="H107" s="537"/>
      <c r="I107" s="537"/>
      <c r="J107" s="537"/>
      <c r="K107" s="537"/>
      <c r="L107" s="537"/>
      <c r="M107" s="537"/>
      <c r="N107" s="537"/>
      <c r="O107" s="537"/>
      <c r="P107" s="537"/>
      <c r="Q107" s="581"/>
      <c r="R107" s="581"/>
      <c r="S107" s="538"/>
      <c r="T107" s="581"/>
      <c r="U107" s="528"/>
    </row>
    <row r="108" spans="1:21" ht="18">
      <c r="A108" s="537"/>
      <c r="B108" s="537"/>
      <c r="C108" s="537"/>
      <c r="D108" s="537"/>
      <c r="E108" s="537"/>
      <c r="F108" s="537"/>
      <c r="G108" s="537"/>
      <c r="H108" s="537"/>
      <c r="I108" s="537"/>
      <c r="J108" s="537"/>
      <c r="K108" s="537"/>
      <c r="L108" s="537"/>
      <c r="M108" s="537"/>
      <c r="N108" s="537"/>
      <c r="O108" s="537"/>
      <c r="P108" s="537"/>
      <c r="Q108" s="581"/>
      <c r="R108" s="581"/>
      <c r="S108" s="538"/>
      <c r="T108" s="581"/>
      <c r="U108" s="528"/>
    </row>
    <row r="109" spans="1:21" ht="18">
      <c r="A109" s="537"/>
      <c r="B109" s="537"/>
      <c r="C109" s="537"/>
      <c r="D109" s="537"/>
      <c r="E109" s="537"/>
      <c r="F109" s="537"/>
      <c r="G109" s="537"/>
      <c r="H109" s="537"/>
      <c r="I109" s="537"/>
      <c r="J109" s="537"/>
      <c r="K109" s="537"/>
      <c r="L109" s="537"/>
      <c r="M109" s="537"/>
      <c r="N109" s="537"/>
      <c r="O109" s="537"/>
      <c r="P109" s="537"/>
      <c r="Q109" s="581"/>
      <c r="R109" s="581"/>
      <c r="S109" s="538"/>
      <c r="T109" s="581"/>
      <c r="U109" s="528"/>
    </row>
    <row r="110" spans="1:21" ht="18">
      <c r="A110" s="537"/>
      <c r="B110" s="537"/>
      <c r="C110" s="537"/>
      <c r="D110" s="537"/>
      <c r="E110" s="537"/>
      <c r="F110" s="537"/>
      <c r="G110" s="537"/>
      <c r="H110" s="537"/>
      <c r="I110" s="537"/>
      <c r="J110" s="537"/>
      <c r="K110" s="537"/>
      <c r="L110" s="537"/>
      <c r="M110" s="537"/>
      <c r="N110" s="537"/>
      <c r="O110" s="537"/>
      <c r="P110" s="537"/>
      <c r="Q110" s="581"/>
      <c r="R110" s="581"/>
      <c r="S110" s="538"/>
      <c r="T110" s="581"/>
      <c r="U110" s="528"/>
    </row>
    <row r="111" spans="1:21" ht="18">
      <c r="A111" s="537"/>
      <c r="B111" s="537"/>
      <c r="C111" s="537"/>
      <c r="D111" s="537"/>
      <c r="E111" s="537"/>
      <c r="F111" s="537"/>
      <c r="G111" s="537"/>
      <c r="H111" s="537"/>
      <c r="I111" s="537"/>
      <c r="J111" s="537"/>
      <c r="K111" s="537"/>
      <c r="L111" s="537"/>
      <c r="M111" s="537"/>
      <c r="N111" s="537"/>
      <c r="O111" s="537"/>
      <c r="P111" s="537"/>
      <c r="Q111" s="581"/>
      <c r="R111" s="581"/>
      <c r="S111" s="538"/>
      <c r="T111" s="581"/>
      <c r="U111" s="528"/>
    </row>
    <row r="112" spans="1:21" ht="18">
      <c r="A112" s="537"/>
      <c r="B112" s="537"/>
      <c r="C112" s="537"/>
      <c r="D112" s="537"/>
      <c r="E112" s="537"/>
      <c r="F112" s="537"/>
      <c r="G112" s="537"/>
      <c r="H112" s="537"/>
      <c r="I112" s="537"/>
      <c r="J112" s="537"/>
      <c r="K112" s="537"/>
      <c r="L112" s="537"/>
      <c r="M112" s="537"/>
      <c r="N112" s="537"/>
      <c r="O112" s="537"/>
      <c r="P112" s="537"/>
      <c r="Q112" s="581"/>
      <c r="R112" s="581"/>
      <c r="S112" s="538"/>
      <c r="T112" s="581"/>
      <c r="U112" s="528"/>
    </row>
    <row r="113" spans="1:21" ht="18">
      <c r="A113" s="537"/>
      <c r="B113" s="537"/>
      <c r="C113" s="537"/>
      <c r="D113" s="537"/>
      <c r="E113" s="537"/>
      <c r="F113" s="537"/>
      <c r="G113" s="537"/>
      <c r="H113" s="537"/>
      <c r="I113" s="537"/>
      <c r="J113" s="537"/>
      <c r="K113" s="537"/>
      <c r="L113" s="537"/>
      <c r="M113" s="537"/>
      <c r="N113" s="537"/>
      <c r="O113" s="537"/>
      <c r="P113" s="537"/>
      <c r="Q113" s="581"/>
      <c r="R113" s="581"/>
      <c r="S113" s="538"/>
      <c r="T113" s="581"/>
      <c r="U113" s="528"/>
    </row>
    <row r="114" spans="1:21" ht="18">
      <c r="A114" s="537"/>
      <c r="B114" s="537"/>
      <c r="C114" s="537"/>
      <c r="D114" s="537"/>
      <c r="E114" s="537"/>
      <c r="F114" s="537"/>
      <c r="G114" s="537"/>
      <c r="H114" s="537"/>
      <c r="I114" s="537"/>
      <c r="J114" s="537"/>
      <c r="K114" s="537"/>
      <c r="L114" s="537"/>
      <c r="M114" s="537"/>
      <c r="N114" s="537"/>
      <c r="O114" s="537"/>
      <c r="P114" s="537"/>
      <c r="Q114" s="581"/>
      <c r="R114" s="581"/>
      <c r="S114" s="538"/>
      <c r="T114" s="581"/>
      <c r="U114" s="528"/>
    </row>
    <row r="115" spans="1:21" ht="18">
      <c r="A115" s="537"/>
      <c r="B115" s="537"/>
      <c r="C115" s="537"/>
      <c r="D115" s="537"/>
      <c r="E115" s="537"/>
      <c r="F115" s="537"/>
      <c r="G115" s="537"/>
      <c r="H115" s="537"/>
      <c r="I115" s="537"/>
      <c r="J115" s="537"/>
      <c r="K115" s="537"/>
      <c r="L115" s="537"/>
      <c r="M115" s="537"/>
      <c r="N115" s="537"/>
      <c r="O115" s="537"/>
      <c r="P115" s="537"/>
      <c r="Q115" s="581"/>
      <c r="R115" s="581"/>
      <c r="S115" s="538"/>
      <c r="T115" s="581"/>
      <c r="U115" s="528"/>
    </row>
    <row r="116" spans="1:21" ht="18">
      <c r="A116" s="537"/>
      <c r="B116" s="537"/>
      <c r="C116" s="537"/>
      <c r="D116" s="537"/>
      <c r="E116" s="537"/>
      <c r="F116" s="537"/>
      <c r="G116" s="537"/>
      <c r="H116" s="537"/>
      <c r="I116" s="537"/>
      <c r="J116" s="537"/>
      <c r="K116" s="537"/>
      <c r="L116" s="537"/>
      <c r="M116" s="537"/>
      <c r="N116" s="537"/>
      <c r="O116" s="537"/>
      <c r="P116" s="537"/>
      <c r="Q116" s="581"/>
      <c r="R116" s="581"/>
      <c r="S116" s="538"/>
      <c r="T116" s="581"/>
      <c r="U116" s="528"/>
    </row>
    <row r="117" spans="1:21" ht="18">
      <c r="A117" s="537"/>
      <c r="B117" s="537"/>
      <c r="C117" s="537"/>
      <c r="D117" s="537"/>
      <c r="E117" s="537"/>
      <c r="F117" s="537"/>
      <c r="G117" s="537"/>
      <c r="H117" s="537"/>
      <c r="I117" s="537"/>
      <c r="J117" s="537"/>
      <c r="K117" s="537"/>
      <c r="L117" s="537"/>
      <c r="M117" s="537"/>
      <c r="N117" s="537"/>
      <c r="O117" s="537"/>
      <c r="P117" s="537"/>
      <c r="Q117" s="581"/>
      <c r="R117" s="581"/>
      <c r="S117" s="538"/>
      <c r="T117" s="581"/>
      <c r="U117" s="528"/>
    </row>
    <row r="118" spans="1:21" ht="18">
      <c r="A118" s="537"/>
      <c r="B118" s="537"/>
      <c r="C118" s="537"/>
      <c r="D118" s="537"/>
      <c r="E118" s="537"/>
      <c r="F118" s="537"/>
      <c r="G118" s="537"/>
      <c r="H118" s="537"/>
      <c r="I118" s="537"/>
      <c r="J118" s="537"/>
      <c r="K118" s="537"/>
      <c r="L118" s="537"/>
      <c r="M118" s="537"/>
      <c r="N118" s="537"/>
      <c r="O118" s="537"/>
      <c r="P118" s="537"/>
      <c r="Q118" s="581"/>
      <c r="R118" s="581"/>
      <c r="S118" s="538"/>
      <c r="T118" s="581"/>
      <c r="U118" s="528"/>
    </row>
    <row r="119" spans="1:21" ht="18">
      <c r="A119" s="537"/>
      <c r="B119" s="537"/>
      <c r="C119" s="537"/>
      <c r="D119" s="537"/>
      <c r="E119" s="537"/>
      <c r="F119" s="537"/>
      <c r="G119" s="537"/>
      <c r="H119" s="537"/>
      <c r="I119" s="537"/>
      <c r="J119" s="537"/>
      <c r="K119" s="537"/>
      <c r="L119" s="537"/>
      <c r="M119" s="537"/>
      <c r="N119" s="537"/>
      <c r="O119" s="537"/>
      <c r="P119" s="537"/>
      <c r="Q119" s="581"/>
      <c r="R119" s="581"/>
      <c r="S119" s="538"/>
      <c r="T119" s="581"/>
      <c r="U119" s="528"/>
    </row>
    <row r="120" spans="1:21" ht="18">
      <c r="A120" s="537"/>
      <c r="B120" s="537"/>
      <c r="C120" s="537"/>
      <c r="D120" s="537"/>
      <c r="E120" s="537"/>
      <c r="F120" s="537"/>
      <c r="G120" s="537"/>
      <c r="H120" s="537"/>
      <c r="I120" s="537"/>
      <c r="J120" s="537"/>
      <c r="K120" s="537"/>
      <c r="L120" s="537"/>
      <c r="M120" s="537"/>
      <c r="N120" s="537"/>
      <c r="O120" s="537"/>
      <c r="P120" s="537"/>
      <c r="Q120" s="581"/>
      <c r="R120" s="581"/>
      <c r="S120" s="538"/>
      <c r="T120" s="581"/>
      <c r="U120" s="528"/>
    </row>
    <row r="121" spans="1:21" ht="18">
      <c r="A121" s="537"/>
      <c r="B121" s="537"/>
      <c r="C121" s="537"/>
      <c r="D121" s="537"/>
      <c r="E121" s="537"/>
      <c r="F121" s="537"/>
      <c r="G121" s="537"/>
      <c r="H121" s="537"/>
      <c r="I121" s="537"/>
      <c r="J121" s="537"/>
      <c r="K121" s="537"/>
      <c r="L121" s="537"/>
      <c r="M121" s="537"/>
      <c r="N121" s="537"/>
      <c r="O121" s="537"/>
      <c r="P121" s="537"/>
      <c r="Q121" s="581"/>
      <c r="R121" s="581"/>
      <c r="S121" s="538"/>
      <c r="T121" s="581"/>
      <c r="U121" s="528"/>
    </row>
    <row r="122" spans="1:21" ht="18">
      <c r="A122" s="537"/>
      <c r="B122" s="537"/>
      <c r="C122" s="537"/>
      <c r="D122" s="537"/>
      <c r="E122" s="537"/>
      <c r="F122" s="537"/>
      <c r="G122" s="537"/>
      <c r="H122" s="537"/>
      <c r="I122" s="537"/>
      <c r="J122" s="537"/>
      <c r="K122" s="537"/>
      <c r="L122" s="537"/>
      <c r="M122" s="537"/>
      <c r="N122" s="537"/>
      <c r="O122" s="537"/>
      <c r="P122" s="537"/>
      <c r="Q122" s="581"/>
      <c r="R122" s="581"/>
      <c r="S122" s="538"/>
      <c r="T122" s="581"/>
      <c r="U122" s="528"/>
    </row>
  </sheetData>
  <sheetProtection sheet="1" objects="1" scenarios="1" selectLockedCells="1"/>
  <mergeCells count="19">
    <mergeCell ref="B98:D98"/>
    <mergeCell ref="Q98:T98"/>
    <mergeCell ref="S99:T99"/>
    <mergeCell ref="S100:T100"/>
    <mergeCell ref="E12:F12"/>
    <mergeCell ref="G12:H12"/>
    <mergeCell ref="I12:J12"/>
    <mergeCell ref="K12:L12"/>
    <mergeCell ref="N12:O12"/>
    <mergeCell ref="S92:S96"/>
    <mergeCell ref="N10:O10"/>
    <mergeCell ref="T6:U6"/>
    <mergeCell ref="N7:O7"/>
    <mergeCell ref="N8:O8"/>
    <mergeCell ref="A1:O1"/>
    <mergeCell ref="A2:O2"/>
    <mergeCell ref="A3:O3"/>
    <mergeCell ref="A4:O4"/>
    <mergeCell ref="N6:O6"/>
  </mergeCells>
  <printOptions/>
  <pageMargins left="0.2" right="0.2" top="0.25" bottom="0" header="0.3" footer="0.3"/>
  <pageSetup fitToWidth="0" fitToHeight="1" horizontalDpi="600" verticalDpi="600" orientation="portrait" scale="35" r:id="rId1"/>
</worksheet>
</file>

<file path=xl/worksheets/sheet21.xml><?xml version="1.0" encoding="utf-8"?>
<worksheet xmlns="http://schemas.openxmlformats.org/spreadsheetml/2006/main" xmlns:r="http://schemas.openxmlformats.org/officeDocument/2006/relationships">
  <sheetPr>
    <pageSetUpPr fitToPage="1"/>
  </sheetPr>
  <dimension ref="A1:U122"/>
  <sheetViews>
    <sheetView zoomScale="75" zoomScaleNormal="75" zoomScalePageLayoutView="0" workbookViewId="0" topLeftCell="A1">
      <pane xSplit="3" ySplit="13" topLeftCell="D86" activePane="bottomRight" state="frozen"/>
      <selection pane="topLeft" activeCell="A1" sqref="A1"/>
      <selection pane="topRight" activeCell="D1" sqref="D1"/>
      <selection pane="bottomLeft" activeCell="A21" sqref="A21"/>
      <selection pane="bottomRight" activeCell="A5" sqref="A5"/>
    </sheetView>
  </sheetViews>
  <sheetFormatPr defaultColWidth="11.77734375" defaultRowHeight="15"/>
  <cols>
    <col min="1" max="1" width="1.2265625" style="507" customWidth="1"/>
    <col min="2" max="2" width="7.10546875" style="507" customWidth="1"/>
    <col min="3" max="3" width="30.77734375" style="507" customWidth="1"/>
    <col min="4" max="4" width="15.77734375" style="507" customWidth="1"/>
    <col min="5" max="5" width="13.88671875" style="507" customWidth="1"/>
    <col min="6" max="11" width="12.77734375" style="507" customWidth="1"/>
    <col min="12" max="12" width="11.6640625" style="507" customWidth="1"/>
    <col min="13" max="13" width="1.88671875" style="507" customWidth="1"/>
    <col min="14" max="14" width="14.21484375" style="507" customWidth="1"/>
    <col min="15" max="15" width="12.21484375" style="507" customWidth="1"/>
    <col min="16" max="16" width="1.33203125" style="507" customWidth="1"/>
    <col min="17" max="17" width="16.3359375" style="507" customWidth="1"/>
    <col min="18" max="18" width="1.88671875" style="507" customWidth="1"/>
    <col min="19" max="19" width="14.21484375" style="507" customWidth="1"/>
    <col min="20" max="20" width="1.66796875" style="507" customWidth="1"/>
    <col min="21" max="21" width="16.3359375" style="601" customWidth="1"/>
    <col min="22" max="16384" width="11.77734375" style="507" customWidth="1"/>
  </cols>
  <sheetData>
    <row r="1" spans="1:21" ht="16.5" customHeight="1">
      <c r="A1" s="1064" t="s">
        <v>609</v>
      </c>
      <c r="B1" s="1064"/>
      <c r="C1" s="1064"/>
      <c r="D1" s="1064"/>
      <c r="E1" s="1064"/>
      <c r="F1" s="1064"/>
      <c r="G1" s="1064"/>
      <c r="H1" s="1064"/>
      <c r="I1" s="1064"/>
      <c r="J1" s="1064"/>
      <c r="K1" s="1064"/>
      <c r="L1" s="1064"/>
      <c r="M1" s="1064"/>
      <c r="N1" s="1064"/>
      <c r="O1" s="1064"/>
      <c r="P1" s="526"/>
      <c r="Q1" s="527" t="s">
        <v>0</v>
      </c>
      <c r="R1" s="527"/>
      <c r="S1" s="527"/>
      <c r="T1" s="527"/>
      <c r="U1" s="528"/>
    </row>
    <row r="2" spans="1:21" ht="16.5" customHeight="1">
      <c r="A2" s="1064" t="s">
        <v>454</v>
      </c>
      <c r="B2" s="1064"/>
      <c r="C2" s="1064"/>
      <c r="D2" s="1064"/>
      <c r="E2" s="1064"/>
      <c r="F2" s="1064"/>
      <c r="G2" s="1064"/>
      <c r="H2" s="1064"/>
      <c r="I2" s="1064"/>
      <c r="J2" s="1064"/>
      <c r="K2" s="1064"/>
      <c r="L2" s="1064"/>
      <c r="M2" s="1064"/>
      <c r="N2" s="1064"/>
      <c r="O2" s="1064"/>
      <c r="P2" s="526"/>
      <c r="Q2" s="527" t="s">
        <v>0</v>
      </c>
      <c r="R2" s="527"/>
      <c r="S2" s="527"/>
      <c r="T2" s="527"/>
      <c r="U2" s="528"/>
    </row>
    <row r="3" spans="1:21" ht="15.75" customHeight="1">
      <c r="A3" s="1064" t="s">
        <v>455</v>
      </c>
      <c r="B3" s="1064"/>
      <c r="C3" s="1064"/>
      <c r="D3" s="1064"/>
      <c r="E3" s="1064"/>
      <c r="F3" s="1064"/>
      <c r="G3" s="1064"/>
      <c r="H3" s="1064"/>
      <c r="I3" s="1064"/>
      <c r="J3" s="1064"/>
      <c r="K3" s="1064"/>
      <c r="L3" s="1064"/>
      <c r="M3" s="1064"/>
      <c r="N3" s="1064"/>
      <c r="O3" s="1064"/>
      <c r="P3" s="526"/>
      <c r="Q3" s="527" t="s">
        <v>0</v>
      </c>
      <c r="R3" s="527"/>
      <c r="S3" s="527"/>
      <c r="T3" s="527"/>
      <c r="U3" s="528"/>
    </row>
    <row r="4" spans="1:21" ht="15.75" customHeight="1">
      <c r="A4" s="1065" t="s">
        <v>644</v>
      </c>
      <c r="B4" s="1066"/>
      <c r="C4" s="1066"/>
      <c r="D4" s="1066"/>
      <c r="E4" s="1066"/>
      <c r="F4" s="1066"/>
      <c r="G4" s="1066"/>
      <c r="H4" s="1066"/>
      <c r="I4" s="1066"/>
      <c r="J4" s="1066"/>
      <c r="K4" s="1066"/>
      <c r="L4" s="1066"/>
      <c r="M4" s="1066"/>
      <c r="N4" s="1066"/>
      <c r="O4" s="1066"/>
      <c r="P4" s="526"/>
      <c r="Q4" s="527" t="s">
        <v>0</v>
      </c>
      <c r="R4" s="527"/>
      <c r="S4" s="527"/>
      <c r="T4" s="527"/>
      <c r="U4" s="528"/>
    </row>
    <row r="5" spans="1:21" ht="15.75" customHeight="1">
      <c r="A5" s="529"/>
      <c r="B5" s="529"/>
      <c r="C5" s="354"/>
      <c r="D5" s="354"/>
      <c r="E5" s="529"/>
      <c r="F5" s="529"/>
      <c r="G5" s="529"/>
      <c r="H5" s="529"/>
      <c r="I5" s="529"/>
      <c r="J5" s="529"/>
      <c r="K5" s="529"/>
      <c r="L5" s="529"/>
      <c r="M5" s="529"/>
      <c r="N5" s="529"/>
      <c r="O5" s="529"/>
      <c r="P5" s="526"/>
      <c r="Q5" s="527"/>
      <c r="R5" s="527"/>
      <c r="S5" s="527"/>
      <c r="T5" s="527"/>
      <c r="U5" s="528"/>
    </row>
    <row r="6" spans="1:21" ht="21.75" customHeight="1" thickBot="1">
      <c r="A6" s="527" t="s">
        <v>0</v>
      </c>
      <c r="B6" s="527"/>
      <c r="C6" s="530" t="str">
        <f>+'budget4542.a'!B6</f>
        <v>LOCAL AGENCY:</v>
      </c>
      <c r="D6" s="531">
        <f>+'budget4542.a'!D6</f>
        <v>0</v>
      </c>
      <c r="E6" s="532"/>
      <c r="F6" s="532"/>
      <c r="G6" s="527" t="s">
        <v>0</v>
      </c>
      <c r="H6" s="527" t="s">
        <v>0</v>
      </c>
      <c r="I6" s="527" t="s">
        <v>0</v>
      </c>
      <c r="J6" s="527" t="s">
        <v>0</v>
      </c>
      <c r="K6" s="533" t="s">
        <v>456</v>
      </c>
      <c r="L6" s="533"/>
      <c r="M6" s="533"/>
      <c r="N6" s="1067"/>
      <c r="O6" s="1068"/>
      <c r="P6" s="527" t="s">
        <v>0</v>
      </c>
      <c r="Q6" s="527" t="s">
        <v>0</v>
      </c>
      <c r="R6" s="527"/>
      <c r="S6" s="917"/>
      <c r="T6" s="1061"/>
      <c r="U6" s="1062"/>
    </row>
    <row r="7" spans="1:21" ht="21.75" customHeight="1" thickBot="1">
      <c r="A7" s="527" t="s">
        <v>0</v>
      </c>
      <c r="B7" s="527"/>
      <c r="C7" s="530" t="str">
        <f>+'budget4542.a'!B11</f>
        <v>AWARD NUMBER:                          </v>
      </c>
      <c r="D7" s="531">
        <f>+'budget4542.a'!D11</f>
        <v>0</v>
      </c>
      <c r="E7" s="532"/>
      <c r="F7" s="532"/>
      <c r="G7" s="527" t="s">
        <v>0</v>
      </c>
      <c r="H7" s="527" t="s">
        <v>0</v>
      </c>
      <c r="I7" s="527" t="s">
        <v>0</v>
      </c>
      <c r="J7" s="527" t="s">
        <v>0</v>
      </c>
      <c r="K7" s="533" t="s">
        <v>457</v>
      </c>
      <c r="L7" s="533"/>
      <c r="M7" s="533"/>
      <c r="N7" s="1057"/>
      <c r="O7" s="1057"/>
      <c r="P7" s="527" t="s">
        <v>0</v>
      </c>
      <c r="Q7" s="527" t="s">
        <v>0</v>
      </c>
      <c r="R7" s="527"/>
      <c r="S7" s="533"/>
      <c r="T7" s="533"/>
      <c r="U7" s="916"/>
    </row>
    <row r="8" spans="1:21" ht="21.75" customHeight="1" thickBot="1">
      <c r="A8" s="527" t="s">
        <v>0</v>
      </c>
      <c r="B8" s="527"/>
      <c r="C8" s="530" t="str">
        <f>+'budget4542.a'!B15</f>
        <v>AWARD PERIOD:                            </v>
      </c>
      <c r="D8" s="531" t="str">
        <f>+'budget4542.a'!D15</f>
        <v>July 1, 20 through June 30, 2021</v>
      </c>
      <c r="E8" s="532"/>
      <c r="F8" s="532"/>
      <c r="G8" s="527" t="s">
        <v>0</v>
      </c>
      <c r="H8" s="527" t="s">
        <v>0</v>
      </c>
      <c r="I8" s="527" t="s">
        <v>0</v>
      </c>
      <c r="J8" s="527" t="s">
        <v>0</v>
      </c>
      <c r="K8" s="533" t="s">
        <v>458</v>
      </c>
      <c r="L8" s="533"/>
      <c r="M8" s="533"/>
      <c r="N8" s="1058"/>
      <c r="O8" s="1058"/>
      <c r="P8" s="527" t="s">
        <v>0</v>
      </c>
      <c r="Q8" s="527" t="s">
        <v>0</v>
      </c>
      <c r="R8" s="527"/>
      <c r="S8" s="527"/>
      <c r="T8" s="527"/>
      <c r="U8" s="528"/>
    </row>
    <row r="9" spans="1:21" ht="21.75" customHeight="1" thickBot="1">
      <c r="A9" s="527" t="s">
        <v>0</v>
      </c>
      <c r="B9" s="527"/>
      <c r="C9" s="530" t="s">
        <v>459</v>
      </c>
      <c r="D9" s="531">
        <f>+'budget4542.a'!D13</f>
        <v>0</v>
      </c>
      <c r="E9" s="532"/>
      <c r="F9" s="532"/>
      <c r="G9" s="527"/>
      <c r="H9" s="527"/>
      <c r="I9" s="527"/>
      <c r="J9" s="527"/>
      <c r="K9" s="527"/>
      <c r="L9" s="527"/>
      <c r="M9" s="527"/>
      <c r="N9" s="527"/>
      <c r="O9" s="527"/>
      <c r="P9" s="527"/>
      <c r="Q9" s="527"/>
      <c r="R9" s="527"/>
      <c r="S9" s="527"/>
      <c r="T9" s="527"/>
      <c r="U9" s="528"/>
    </row>
    <row r="10" spans="1:21" ht="21.75" customHeight="1" thickBot="1" thickTop="1">
      <c r="A10" s="527" t="s">
        <v>0</v>
      </c>
      <c r="B10" s="527"/>
      <c r="C10" s="530" t="str">
        <f>+'budget4542.a'!B7</f>
        <v>ADDRESS:</v>
      </c>
      <c r="D10" s="531">
        <f>+'budget4542.a'!D7</f>
        <v>0</v>
      </c>
      <c r="E10" s="532"/>
      <c r="F10" s="532"/>
      <c r="G10" s="527"/>
      <c r="H10" s="527"/>
      <c r="I10" s="527"/>
      <c r="J10" s="527"/>
      <c r="K10" s="527"/>
      <c r="L10" s="915" t="s">
        <v>631</v>
      </c>
      <c r="M10" s="527"/>
      <c r="N10" s="1059"/>
      <c r="O10" s="1060"/>
      <c r="P10" s="527"/>
      <c r="Q10" s="527"/>
      <c r="R10" s="527"/>
      <c r="S10" s="527"/>
      <c r="T10" s="527"/>
      <c r="U10" s="536" t="s">
        <v>460</v>
      </c>
    </row>
    <row r="11" spans="1:21" ht="21.75" customHeight="1" thickBot="1" thickTop="1">
      <c r="A11" s="527" t="s">
        <v>0</v>
      </c>
      <c r="B11" s="527"/>
      <c r="C11" s="530" t="str">
        <f>+'[3]budget4542.a'!B8</f>
        <v>CITY, STATE, ZIPCODE:</v>
      </c>
      <c r="D11" s="531">
        <f>+'budget4542.a'!D8</f>
        <v>0</v>
      </c>
      <c r="E11" s="532"/>
      <c r="F11" s="532"/>
      <c r="G11" s="535"/>
      <c r="H11" s="527"/>
      <c r="I11" s="527"/>
      <c r="J11" s="527"/>
      <c r="K11" s="527"/>
      <c r="L11" s="527"/>
      <c r="M11" s="527"/>
      <c r="N11" s="527"/>
      <c r="O11" s="527"/>
      <c r="P11" s="527"/>
      <c r="Q11" s="527"/>
      <c r="R11" s="527"/>
      <c r="S11" s="539" t="s">
        <v>461</v>
      </c>
      <c r="T11" s="506"/>
      <c r="U11" s="540" t="s">
        <v>37</v>
      </c>
    </row>
    <row r="12" spans="1:21" ht="18" customHeight="1" thickBot="1" thickTop="1">
      <c r="A12" s="537"/>
      <c r="B12" s="541" t="s">
        <v>462</v>
      </c>
      <c r="C12" s="542" t="s">
        <v>0</v>
      </c>
      <c r="D12" s="543" t="s">
        <v>463</v>
      </c>
      <c r="E12" s="1077" t="s">
        <v>464</v>
      </c>
      <c r="F12" s="1078"/>
      <c r="G12" s="1079" t="s">
        <v>465</v>
      </c>
      <c r="H12" s="1078"/>
      <c r="I12" s="1079" t="s">
        <v>466</v>
      </c>
      <c r="J12" s="1078"/>
      <c r="K12" s="1077" t="s">
        <v>467</v>
      </c>
      <c r="L12" s="1078"/>
      <c r="M12" s="527"/>
      <c r="N12" s="1079" t="s">
        <v>468</v>
      </c>
      <c r="O12" s="1078"/>
      <c r="P12" s="527"/>
      <c r="Q12" s="536" t="s">
        <v>469</v>
      </c>
      <c r="R12" s="506" t="s">
        <v>0</v>
      </c>
      <c r="S12" s="544" t="s">
        <v>470</v>
      </c>
      <c r="T12" s="506"/>
      <c r="U12" s="545" t="s">
        <v>471</v>
      </c>
    </row>
    <row r="13" spans="1:21" ht="21.75" customHeight="1" thickBot="1">
      <c r="A13" s="537"/>
      <c r="B13" s="546" t="s">
        <v>472</v>
      </c>
      <c r="C13" s="547" t="s">
        <v>473</v>
      </c>
      <c r="D13" s="548" t="s">
        <v>275</v>
      </c>
      <c r="E13" s="549" t="s">
        <v>474</v>
      </c>
      <c r="F13" s="550" t="s">
        <v>475</v>
      </c>
      <c r="G13" s="551" t="s">
        <v>474</v>
      </c>
      <c r="H13" s="550" t="s">
        <v>475</v>
      </c>
      <c r="I13" s="551" t="s">
        <v>474</v>
      </c>
      <c r="J13" s="550" t="s">
        <v>475</v>
      </c>
      <c r="K13" s="551" t="s">
        <v>474</v>
      </c>
      <c r="L13" s="550" t="s">
        <v>475</v>
      </c>
      <c r="M13" s="527"/>
      <c r="N13" s="552" t="s">
        <v>474</v>
      </c>
      <c r="O13" s="550" t="s">
        <v>475</v>
      </c>
      <c r="P13" s="527"/>
      <c r="Q13" s="553" t="s">
        <v>470</v>
      </c>
      <c r="R13" s="506"/>
      <c r="S13" s="554" t="s">
        <v>476</v>
      </c>
      <c r="T13" s="506"/>
      <c r="U13" s="553" t="s">
        <v>477</v>
      </c>
    </row>
    <row r="14" spans="1:21" ht="21.75" customHeight="1" thickTop="1">
      <c r="A14" s="492"/>
      <c r="B14" s="493" t="str">
        <f>+'budget4542.a'!B37</f>
        <v>0111</v>
      </c>
      <c r="C14" s="493" t="str">
        <f>+'budget4542.a'!C37</f>
        <v>Salaries *</v>
      </c>
      <c r="D14" s="494">
        <f>+'budget4542.a'!H37</f>
        <v>0</v>
      </c>
      <c r="E14" s="495"/>
      <c r="F14" s="496">
        <f>+E14+'Jan-Mar Qtr Report'!F14</f>
        <v>0</v>
      </c>
      <c r="G14" s="495"/>
      <c r="H14" s="496">
        <f>+G14+'Jan-Mar Qtr Report'!H14</f>
        <v>0</v>
      </c>
      <c r="I14" s="497">
        <f aca="true" t="shared" si="0" ref="I14:I45">ROUND(($Q14*J$98),2)</f>
        <v>0</v>
      </c>
      <c r="J14" s="498">
        <f>+I14+'Jan-Mar Qtr Report'!J14</f>
        <v>0</v>
      </c>
      <c r="K14" s="495"/>
      <c r="L14" s="496">
        <f>+K14+'Jan-Mar Qtr Report'!L14</f>
        <v>0</v>
      </c>
      <c r="M14" s="499"/>
      <c r="N14" s="500">
        <f aca="true" t="shared" si="1" ref="N14:O36">K14+I14+G14+E14</f>
        <v>0</v>
      </c>
      <c r="O14" s="501">
        <f t="shared" si="1"/>
        <v>0</v>
      </c>
      <c r="P14" s="502"/>
      <c r="Q14" s="503"/>
      <c r="R14" s="504"/>
      <c r="S14" s="505">
        <f aca="true" t="shared" si="2" ref="S14:S73">+Q14-N14</f>
        <v>0</v>
      </c>
      <c r="T14" s="506"/>
      <c r="U14" s="505">
        <f aca="true" t="shared" si="3" ref="U14:U73">+D14-O14</f>
        <v>0</v>
      </c>
    </row>
    <row r="15" spans="1:21" ht="21.75" customHeight="1">
      <c r="A15" s="492"/>
      <c r="B15" s="508" t="str">
        <f>+'budget4542.a'!B38</f>
        <v>0121</v>
      </c>
      <c r="C15" s="508" t="str">
        <f>+'budget4542.a'!C38</f>
        <v>FICA</v>
      </c>
      <c r="D15" s="494">
        <f>+'budget4542.a'!H38</f>
        <v>0</v>
      </c>
      <c r="E15" s="495"/>
      <c r="F15" s="496">
        <f>+E15+'Jan-Mar Qtr Report'!F15</f>
        <v>0</v>
      </c>
      <c r="G15" s="495"/>
      <c r="H15" s="496">
        <f>+G15+'Jan-Mar Qtr Report'!H15</f>
        <v>0</v>
      </c>
      <c r="I15" s="497">
        <f t="shared" si="0"/>
        <v>0</v>
      </c>
      <c r="J15" s="498">
        <f>+I15+'Jan-Mar Qtr Report'!J15</f>
        <v>0</v>
      </c>
      <c r="K15" s="495"/>
      <c r="L15" s="496">
        <f>+K15+'Jan-Mar Qtr Report'!L15</f>
        <v>0</v>
      </c>
      <c r="M15" s="499"/>
      <c r="N15" s="500">
        <f t="shared" si="1"/>
        <v>0</v>
      </c>
      <c r="O15" s="501">
        <f t="shared" si="1"/>
        <v>0</v>
      </c>
      <c r="P15" s="502"/>
      <c r="Q15" s="509"/>
      <c r="R15" s="504"/>
      <c r="S15" s="505">
        <f t="shared" si="2"/>
        <v>0</v>
      </c>
      <c r="T15" s="506"/>
      <c r="U15" s="505">
        <f t="shared" si="3"/>
        <v>0</v>
      </c>
    </row>
    <row r="16" spans="1:21" ht="21.75" customHeight="1">
      <c r="A16" s="492"/>
      <c r="B16" s="508" t="str">
        <f>+'budget4542.a'!B39</f>
        <v>0131</v>
      </c>
      <c r="C16" s="508" t="str">
        <f>+'budget4542.a'!C39</f>
        <v>Retirement</v>
      </c>
      <c r="D16" s="494">
        <f>+'budget4542.a'!H39</f>
        <v>0</v>
      </c>
      <c r="E16" s="495"/>
      <c r="F16" s="496">
        <f>+E16+'Jan-Mar Qtr Report'!F16</f>
        <v>0</v>
      </c>
      <c r="G16" s="495"/>
      <c r="H16" s="496">
        <f>+G16+'Jan-Mar Qtr Report'!H16</f>
        <v>0</v>
      </c>
      <c r="I16" s="497">
        <f t="shared" si="0"/>
        <v>0</v>
      </c>
      <c r="J16" s="498">
        <f>+I16+'Jan-Mar Qtr Report'!J16</f>
        <v>0</v>
      </c>
      <c r="K16" s="495"/>
      <c r="L16" s="496">
        <f>+K16+'Jan-Mar Qtr Report'!L16</f>
        <v>0</v>
      </c>
      <c r="M16" s="499"/>
      <c r="N16" s="500">
        <f t="shared" si="1"/>
        <v>0</v>
      </c>
      <c r="O16" s="501">
        <f t="shared" si="1"/>
        <v>0</v>
      </c>
      <c r="P16" s="502"/>
      <c r="Q16" s="509"/>
      <c r="R16" s="504"/>
      <c r="S16" s="505">
        <f t="shared" si="2"/>
        <v>0</v>
      </c>
      <c r="T16" s="506"/>
      <c r="U16" s="505">
        <f t="shared" si="3"/>
        <v>0</v>
      </c>
    </row>
    <row r="17" spans="1:21" ht="21.75" customHeight="1">
      <c r="A17" s="492"/>
      <c r="B17" s="508" t="str">
        <f>+'budget4542.a'!B40</f>
        <v>0139</v>
      </c>
      <c r="C17" s="508" t="str">
        <f>+'budget4542.a'!C40</f>
        <v>Def Compensation</v>
      </c>
      <c r="D17" s="494">
        <f>+'budget4542.a'!H40</f>
        <v>0</v>
      </c>
      <c r="E17" s="495"/>
      <c r="F17" s="496">
        <f>+E17+'Jan-Mar Qtr Report'!F17</f>
        <v>0</v>
      </c>
      <c r="G17" s="495"/>
      <c r="H17" s="496">
        <f>+G17+'Jan-Mar Qtr Report'!H17</f>
        <v>0</v>
      </c>
      <c r="I17" s="497">
        <f t="shared" si="0"/>
        <v>0</v>
      </c>
      <c r="J17" s="498">
        <f>+I17+'Jan-Mar Qtr Report'!J17</f>
        <v>0</v>
      </c>
      <c r="K17" s="495"/>
      <c r="L17" s="496">
        <f>+K17+'Jan-Mar Qtr Report'!L17</f>
        <v>0</v>
      </c>
      <c r="M17" s="499"/>
      <c r="N17" s="500">
        <f t="shared" si="1"/>
        <v>0</v>
      </c>
      <c r="O17" s="501">
        <f t="shared" si="1"/>
        <v>0</v>
      </c>
      <c r="P17" s="504"/>
      <c r="Q17" s="509"/>
      <c r="R17" s="504"/>
      <c r="S17" s="505">
        <f t="shared" si="2"/>
        <v>0</v>
      </c>
      <c r="T17" s="506"/>
      <c r="U17" s="505">
        <f t="shared" si="3"/>
        <v>0</v>
      </c>
    </row>
    <row r="18" spans="1:21" ht="21.75" customHeight="1">
      <c r="A18" s="492"/>
      <c r="B18" s="508" t="str">
        <f>+'budget4542.a'!B41</f>
        <v>0141</v>
      </c>
      <c r="C18" s="508" t="str">
        <f>+'budget4542.a'!C41</f>
        <v>Health Insurance</v>
      </c>
      <c r="D18" s="494">
        <f>+'budget4542.a'!H41</f>
        <v>0</v>
      </c>
      <c r="E18" s="495"/>
      <c r="F18" s="496">
        <f>+E18+'Jan-Mar Qtr Report'!F18</f>
        <v>0</v>
      </c>
      <c r="G18" s="495"/>
      <c r="H18" s="496">
        <f>+G18+'Jan-Mar Qtr Report'!H18</f>
        <v>0</v>
      </c>
      <c r="I18" s="497">
        <f t="shared" si="0"/>
        <v>0</v>
      </c>
      <c r="J18" s="498">
        <f>+I18+'Jan-Mar Qtr Report'!J18</f>
        <v>0</v>
      </c>
      <c r="K18" s="495"/>
      <c r="L18" s="496">
        <f>+K18+'Jan-Mar Qtr Report'!L18</f>
        <v>0</v>
      </c>
      <c r="M18" s="499"/>
      <c r="N18" s="500">
        <f t="shared" si="1"/>
        <v>0</v>
      </c>
      <c r="O18" s="501">
        <f t="shared" si="1"/>
        <v>0</v>
      </c>
      <c r="P18" s="504"/>
      <c r="Q18" s="509"/>
      <c r="R18" s="504"/>
      <c r="S18" s="505">
        <f t="shared" si="2"/>
        <v>0</v>
      </c>
      <c r="T18" s="506"/>
      <c r="U18" s="505">
        <f t="shared" si="3"/>
        <v>0</v>
      </c>
    </row>
    <row r="19" spans="1:21" ht="21.75" customHeight="1">
      <c r="A19" s="492"/>
      <c r="B19" s="508" t="str">
        <f>+'budget4542.a'!B42</f>
        <v>0142</v>
      </c>
      <c r="C19" s="508" t="str">
        <f>+'budget4542.a'!C42</f>
        <v>Retiree Health Insurance</v>
      </c>
      <c r="D19" s="494">
        <f>+'budget4542.a'!H42</f>
        <v>0</v>
      </c>
      <c r="E19" s="495"/>
      <c r="F19" s="496">
        <f>+E19+'Jan-Mar Qtr Report'!F19</f>
        <v>0</v>
      </c>
      <c r="G19" s="495"/>
      <c r="H19" s="496">
        <f>+G19+'Jan-Mar Qtr Report'!H19</f>
        <v>0</v>
      </c>
      <c r="I19" s="497">
        <f t="shared" si="0"/>
        <v>0</v>
      </c>
      <c r="J19" s="498">
        <f>+I19+'Jan-Mar Qtr Report'!J19</f>
        <v>0</v>
      </c>
      <c r="K19" s="495"/>
      <c r="L19" s="496">
        <f>+K19+'Jan-Mar Qtr Report'!L19</f>
        <v>0</v>
      </c>
      <c r="M19" s="499"/>
      <c r="N19" s="500">
        <f t="shared" si="1"/>
        <v>0</v>
      </c>
      <c r="O19" s="501">
        <f t="shared" si="1"/>
        <v>0</v>
      </c>
      <c r="P19" s="504"/>
      <c r="Q19" s="509"/>
      <c r="R19" s="504"/>
      <c r="S19" s="505">
        <f t="shared" si="2"/>
        <v>0</v>
      </c>
      <c r="T19" s="506"/>
      <c r="U19" s="505">
        <f t="shared" si="3"/>
        <v>0</v>
      </c>
    </row>
    <row r="20" spans="1:21" ht="21.75" customHeight="1">
      <c r="A20" s="492"/>
      <c r="B20" s="508" t="str">
        <f>+'budget4542.a'!B43</f>
        <v>0161</v>
      </c>
      <c r="C20" s="508" t="str">
        <f>+'budget4542.a'!C43</f>
        <v>Unemployment Insurance</v>
      </c>
      <c r="D20" s="494">
        <f>+'budget4542.a'!H43</f>
        <v>0</v>
      </c>
      <c r="E20" s="495"/>
      <c r="F20" s="496">
        <f>+E20+'Jan-Mar Qtr Report'!F20</f>
        <v>0</v>
      </c>
      <c r="G20" s="495"/>
      <c r="H20" s="496">
        <f>+G20+'Jan-Mar Qtr Report'!H20</f>
        <v>0</v>
      </c>
      <c r="I20" s="497">
        <f t="shared" si="0"/>
        <v>0</v>
      </c>
      <c r="J20" s="498">
        <f>+I20+'Jan-Mar Qtr Report'!J20</f>
        <v>0</v>
      </c>
      <c r="K20" s="495"/>
      <c r="L20" s="496">
        <f>+K20+'Jan-Mar Qtr Report'!L20</f>
        <v>0</v>
      </c>
      <c r="M20" s="499"/>
      <c r="N20" s="500">
        <f t="shared" si="1"/>
        <v>0</v>
      </c>
      <c r="O20" s="501">
        <f t="shared" si="1"/>
        <v>0</v>
      </c>
      <c r="P20" s="504"/>
      <c r="Q20" s="509"/>
      <c r="R20" s="504"/>
      <c r="S20" s="505">
        <f t="shared" si="2"/>
        <v>0</v>
      </c>
      <c r="T20" s="506"/>
      <c r="U20" s="505">
        <f t="shared" si="3"/>
        <v>0</v>
      </c>
    </row>
    <row r="21" spans="1:21" ht="21.75" customHeight="1">
      <c r="A21" s="492"/>
      <c r="B21" s="508" t="str">
        <f>+'budget4542.a'!B44</f>
        <v>0162</v>
      </c>
      <c r="C21" s="508" t="str">
        <f>+'budget4542.a'!C44</f>
        <v>Workmen's Compensation</v>
      </c>
      <c r="D21" s="494">
        <f>+'budget4542.a'!H44</f>
        <v>0</v>
      </c>
      <c r="E21" s="495"/>
      <c r="F21" s="496">
        <f>+E21+'Jan-Mar Qtr Report'!F21</f>
        <v>0</v>
      </c>
      <c r="G21" s="495"/>
      <c r="H21" s="496">
        <f>+G21+'Jan-Mar Qtr Report'!H21</f>
        <v>0</v>
      </c>
      <c r="I21" s="497">
        <f t="shared" si="0"/>
        <v>0</v>
      </c>
      <c r="J21" s="498">
        <f>+I21+'Jan-Mar Qtr Report'!J21</f>
        <v>0</v>
      </c>
      <c r="K21" s="495"/>
      <c r="L21" s="496">
        <f>+K21+'Jan-Mar Qtr Report'!L21</f>
        <v>0</v>
      </c>
      <c r="M21" s="499"/>
      <c r="N21" s="500">
        <f t="shared" si="1"/>
        <v>0</v>
      </c>
      <c r="O21" s="501">
        <f t="shared" si="1"/>
        <v>0</v>
      </c>
      <c r="P21" s="504"/>
      <c r="Q21" s="510"/>
      <c r="R21" s="504"/>
      <c r="S21" s="505">
        <f t="shared" si="2"/>
        <v>0</v>
      </c>
      <c r="T21" s="506"/>
      <c r="U21" s="505">
        <f t="shared" si="3"/>
        <v>0</v>
      </c>
    </row>
    <row r="22" spans="1:21" ht="21.75" customHeight="1">
      <c r="A22" s="492"/>
      <c r="B22" s="508" t="str">
        <f>+'budget4542.a'!B45</f>
        <v>0171</v>
      </c>
      <c r="C22" s="508" t="str">
        <f>+'budget4542.a'!C45</f>
        <v>Overtime Earnings *</v>
      </c>
      <c r="D22" s="494">
        <f>+'budget4542.a'!H45</f>
        <v>0</v>
      </c>
      <c r="E22" s="495"/>
      <c r="F22" s="496">
        <f>+E22+'Jan-Mar Qtr Report'!F22</f>
        <v>0</v>
      </c>
      <c r="G22" s="495"/>
      <c r="H22" s="496">
        <f>+G22+'Jan-Mar Qtr Report'!H22</f>
        <v>0</v>
      </c>
      <c r="I22" s="497">
        <f t="shared" si="0"/>
        <v>0</v>
      </c>
      <c r="J22" s="498">
        <f>+I22+'Jan-Mar Qtr Report'!J22</f>
        <v>0</v>
      </c>
      <c r="K22" s="495"/>
      <c r="L22" s="496">
        <f>+K22+'Jan-Mar Qtr Report'!L22</f>
        <v>0</v>
      </c>
      <c r="M22" s="499"/>
      <c r="N22" s="500">
        <f>K22+I22+G22+E22</f>
        <v>0</v>
      </c>
      <c r="O22" s="501">
        <f>L22+J22+H22+F22</f>
        <v>0</v>
      </c>
      <c r="P22" s="504"/>
      <c r="Q22" s="510"/>
      <c r="R22" s="504"/>
      <c r="S22" s="505">
        <f>+Q22-N22</f>
        <v>0</v>
      </c>
      <c r="T22" s="506"/>
      <c r="U22" s="505">
        <f>+D22-O22</f>
        <v>0</v>
      </c>
    </row>
    <row r="23" spans="1:21" ht="21.75" customHeight="1">
      <c r="A23" s="492"/>
      <c r="B23" s="508" t="str">
        <f>+'budget4542.a'!B46</f>
        <v>0181</v>
      </c>
      <c r="C23" s="508" t="str">
        <f>+'budget4542.a'!C46</f>
        <v>Additional Assistance *</v>
      </c>
      <c r="D23" s="494">
        <f>+'budget4542.a'!H46</f>
        <v>0</v>
      </c>
      <c r="E23" s="495"/>
      <c r="F23" s="496">
        <f>+E23+'Jan-Mar Qtr Report'!F23</f>
        <v>0</v>
      </c>
      <c r="G23" s="495"/>
      <c r="H23" s="496">
        <f>+G23+'Jan-Mar Qtr Report'!H23</f>
        <v>0</v>
      </c>
      <c r="I23" s="497">
        <f t="shared" si="0"/>
        <v>0</v>
      </c>
      <c r="J23" s="498">
        <f>+I23+'Jan-Mar Qtr Report'!J23</f>
        <v>0</v>
      </c>
      <c r="K23" s="495"/>
      <c r="L23" s="496">
        <f>+K23+'Jan-Mar Qtr Report'!L23</f>
        <v>0</v>
      </c>
      <c r="M23" s="499"/>
      <c r="N23" s="511">
        <f t="shared" si="1"/>
        <v>0</v>
      </c>
      <c r="O23" s="512">
        <f t="shared" si="1"/>
        <v>0</v>
      </c>
      <c r="P23" s="504"/>
      <c r="Q23" s="510"/>
      <c r="R23" s="504"/>
      <c r="S23" s="505">
        <f t="shared" si="2"/>
        <v>0</v>
      </c>
      <c r="T23" s="506"/>
      <c r="U23" s="505">
        <f t="shared" si="3"/>
        <v>0</v>
      </c>
    </row>
    <row r="24" spans="1:21" ht="21.75" customHeight="1">
      <c r="A24" s="492"/>
      <c r="B24" s="508" t="str">
        <f>+'budget4542.a'!B47</f>
        <v>0182</v>
      </c>
      <c r="C24" s="508" t="str">
        <f>+'budget4542.a'!C47</f>
        <v>Adjustments *</v>
      </c>
      <c r="D24" s="494">
        <f>+'budget4542.a'!H47</f>
        <v>0</v>
      </c>
      <c r="E24" s="495"/>
      <c r="F24" s="496">
        <f>+E24+'Jan-Mar Qtr Report'!F24</f>
        <v>0</v>
      </c>
      <c r="G24" s="495"/>
      <c r="H24" s="496">
        <f>+G24+'Jan-Mar Qtr Report'!H24</f>
        <v>0</v>
      </c>
      <c r="I24" s="497">
        <f t="shared" si="0"/>
        <v>0</v>
      </c>
      <c r="J24" s="498">
        <f>+I24+'Jan-Mar Qtr Report'!J24</f>
        <v>0</v>
      </c>
      <c r="K24" s="495"/>
      <c r="L24" s="496">
        <f>+K24+'Jan-Mar Qtr Report'!L24</f>
        <v>0</v>
      </c>
      <c r="M24" s="499"/>
      <c r="N24" s="511">
        <f>K24+I24+G24+E24</f>
        <v>0</v>
      </c>
      <c r="O24" s="512">
        <f>L24+J24+H24+F24</f>
        <v>0</v>
      </c>
      <c r="P24" s="504"/>
      <c r="Q24" s="510"/>
      <c r="R24" s="504"/>
      <c r="S24" s="505">
        <f>+Q24-N24</f>
        <v>0</v>
      </c>
      <c r="T24" s="506"/>
      <c r="U24" s="505">
        <f>+D24-O24</f>
        <v>0</v>
      </c>
    </row>
    <row r="25" spans="1:21" ht="21.75" customHeight="1">
      <c r="A25" s="492"/>
      <c r="B25" s="508" t="str">
        <f>+'budget4542.a'!B48</f>
        <v>0201</v>
      </c>
      <c r="C25" s="508" t="str">
        <f>+'budget4542.a'!C48</f>
        <v>Consultants</v>
      </c>
      <c r="D25" s="494">
        <f>+'budget4542.a'!H48</f>
        <v>0</v>
      </c>
      <c r="E25" s="495"/>
      <c r="F25" s="496">
        <f>+E25+'Jan-Mar Qtr Report'!F25</f>
        <v>0</v>
      </c>
      <c r="G25" s="495"/>
      <c r="H25" s="496">
        <f>+G25+'Jan-Mar Qtr Report'!H25</f>
        <v>0</v>
      </c>
      <c r="I25" s="497">
        <f t="shared" si="0"/>
        <v>0</v>
      </c>
      <c r="J25" s="498">
        <f>+I25+'Jan-Mar Qtr Report'!J25</f>
        <v>0</v>
      </c>
      <c r="K25" s="495"/>
      <c r="L25" s="496">
        <f>+K25+'Jan-Mar Qtr Report'!L25</f>
        <v>0</v>
      </c>
      <c r="M25" s="499"/>
      <c r="N25" s="500">
        <f t="shared" si="1"/>
        <v>0</v>
      </c>
      <c r="O25" s="501">
        <f t="shared" si="1"/>
        <v>0</v>
      </c>
      <c r="P25" s="504"/>
      <c r="Q25" s="510"/>
      <c r="R25" s="504"/>
      <c r="S25" s="505">
        <f t="shared" si="2"/>
        <v>0</v>
      </c>
      <c r="T25" s="506"/>
      <c r="U25" s="505">
        <f t="shared" si="3"/>
        <v>0</v>
      </c>
    </row>
    <row r="26" spans="1:21" ht="21.75" customHeight="1">
      <c r="A26" s="492"/>
      <c r="B26" s="508" t="str">
        <f>+'budget4542.a'!B49</f>
        <v>0280</v>
      </c>
      <c r="C26" s="508" t="str">
        <f>+'budget4542.a'!C49</f>
        <v>Special Payments Payroll *</v>
      </c>
      <c r="D26" s="494">
        <f>+'budget4542.a'!H49</f>
        <v>0</v>
      </c>
      <c r="E26" s="495"/>
      <c r="F26" s="496">
        <f>+E26+'Jan-Mar Qtr Report'!F26</f>
        <v>0</v>
      </c>
      <c r="G26" s="495"/>
      <c r="H26" s="496">
        <f>+G26+'Jan-Mar Qtr Report'!H26</f>
        <v>0</v>
      </c>
      <c r="I26" s="497">
        <f t="shared" si="0"/>
        <v>0</v>
      </c>
      <c r="J26" s="498">
        <f>+I26+'Jan-Mar Qtr Report'!J26</f>
        <v>0</v>
      </c>
      <c r="K26" s="495"/>
      <c r="L26" s="496">
        <f>+K26+'Jan-Mar Qtr Report'!L26</f>
        <v>0</v>
      </c>
      <c r="M26" s="499"/>
      <c r="N26" s="500">
        <f t="shared" si="1"/>
        <v>0</v>
      </c>
      <c r="O26" s="501">
        <f t="shared" si="1"/>
        <v>0</v>
      </c>
      <c r="P26" s="504"/>
      <c r="Q26" s="510"/>
      <c r="R26" s="504"/>
      <c r="S26" s="505">
        <f t="shared" si="2"/>
        <v>0</v>
      </c>
      <c r="T26" s="506"/>
      <c r="U26" s="505">
        <f t="shared" si="3"/>
        <v>0</v>
      </c>
    </row>
    <row r="27" spans="1:21" ht="21.75" customHeight="1">
      <c r="A27" s="492"/>
      <c r="B27" s="508" t="str">
        <f>+'budget4542.a'!B50</f>
        <v>0291</v>
      </c>
      <c r="C27" s="508" t="str">
        <f>+'budget4542.a'!C50</f>
        <v>FICA</v>
      </c>
      <c r="D27" s="494">
        <f>+'budget4542.a'!H50</f>
        <v>0</v>
      </c>
      <c r="E27" s="495"/>
      <c r="F27" s="496">
        <f>+E27+'Jan-Mar Qtr Report'!F27</f>
        <v>0</v>
      </c>
      <c r="G27" s="495"/>
      <c r="H27" s="496">
        <f>+G27+'Jan-Mar Qtr Report'!H27</f>
        <v>0</v>
      </c>
      <c r="I27" s="497">
        <f t="shared" si="0"/>
        <v>0</v>
      </c>
      <c r="J27" s="498">
        <f>+I27+'Jan-Mar Qtr Report'!J27</f>
        <v>0</v>
      </c>
      <c r="K27" s="495"/>
      <c r="L27" s="496">
        <f>+K27+'Jan-Mar Qtr Report'!L27</f>
        <v>0</v>
      </c>
      <c r="M27" s="499"/>
      <c r="N27" s="500">
        <f t="shared" si="1"/>
        <v>0</v>
      </c>
      <c r="O27" s="501">
        <f t="shared" si="1"/>
        <v>0</v>
      </c>
      <c r="P27" s="504"/>
      <c r="Q27" s="510"/>
      <c r="R27" s="504"/>
      <c r="S27" s="505">
        <f t="shared" si="2"/>
        <v>0</v>
      </c>
      <c r="T27" s="506"/>
      <c r="U27" s="505">
        <f t="shared" si="3"/>
        <v>0</v>
      </c>
    </row>
    <row r="28" spans="1:21" ht="21.75" customHeight="1">
      <c r="A28" s="492"/>
      <c r="B28" s="508" t="str">
        <f>+'budget4542.a'!B51</f>
        <v>0292</v>
      </c>
      <c r="C28" s="508" t="str">
        <f>+'budget4542.a'!C51</f>
        <v>Unemployment Insurance</v>
      </c>
      <c r="D28" s="494">
        <f>+'budget4542.a'!H51</f>
        <v>0</v>
      </c>
      <c r="E28" s="495"/>
      <c r="F28" s="496">
        <f>+E28+'Jan-Mar Qtr Report'!F28</f>
        <v>0</v>
      </c>
      <c r="G28" s="495"/>
      <c r="H28" s="496">
        <f>+G28+'Jan-Mar Qtr Report'!H28</f>
        <v>0</v>
      </c>
      <c r="I28" s="497">
        <f t="shared" si="0"/>
        <v>0</v>
      </c>
      <c r="J28" s="498">
        <f>+I28+'Jan-Mar Qtr Report'!J28</f>
        <v>0</v>
      </c>
      <c r="K28" s="495"/>
      <c r="L28" s="496">
        <f>+K28+'Jan-Mar Qtr Report'!L28</f>
        <v>0</v>
      </c>
      <c r="M28" s="499"/>
      <c r="N28" s="500">
        <f t="shared" si="1"/>
        <v>0</v>
      </c>
      <c r="O28" s="501">
        <f t="shared" si="1"/>
        <v>0</v>
      </c>
      <c r="P28" s="504"/>
      <c r="Q28" s="510"/>
      <c r="R28" s="504"/>
      <c r="S28" s="505">
        <f t="shared" si="2"/>
        <v>0</v>
      </c>
      <c r="T28" s="506"/>
      <c r="U28" s="505">
        <f t="shared" si="3"/>
        <v>0</v>
      </c>
    </row>
    <row r="29" spans="1:21" ht="21.75" customHeight="1">
      <c r="A29" s="492"/>
      <c r="B29" s="508" t="str">
        <f>+'budget4542.a'!B52</f>
        <v>0299</v>
      </c>
      <c r="C29" s="508" t="str">
        <f>+'budget4542.a'!C52</f>
        <v>County / Spec Cont. Payroll - Salaries *</v>
      </c>
      <c r="D29" s="494">
        <f>+'budget4542.a'!H52</f>
        <v>0</v>
      </c>
      <c r="E29" s="495"/>
      <c r="F29" s="496">
        <f>+E29+'Jan-Mar Qtr Report'!F29</f>
        <v>0</v>
      </c>
      <c r="G29" s="495"/>
      <c r="H29" s="496">
        <f>+G29+'Jan-Mar Qtr Report'!H29</f>
        <v>0</v>
      </c>
      <c r="I29" s="497">
        <f t="shared" si="0"/>
        <v>0</v>
      </c>
      <c r="J29" s="498">
        <f>+I29+'Jan-Mar Qtr Report'!J29</f>
        <v>0</v>
      </c>
      <c r="K29" s="495"/>
      <c r="L29" s="496">
        <f>+K29+'Jan-Mar Qtr Report'!L29</f>
        <v>0</v>
      </c>
      <c r="M29" s="499"/>
      <c r="N29" s="500">
        <f t="shared" si="1"/>
        <v>0</v>
      </c>
      <c r="O29" s="501">
        <f t="shared" si="1"/>
        <v>0</v>
      </c>
      <c r="P29" s="504"/>
      <c r="Q29" s="509"/>
      <c r="R29" s="504"/>
      <c r="S29" s="505">
        <f t="shared" si="2"/>
        <v>0</v>
      </c>
      <c r="T29" s="506"/>
      <c r="U29" s="505">
        <f t="shared" si="3"/>
        <v>0</v>
      </c>
    </row>
    <row r="30" spans="1:21" ht="21.75" customHeight="1">
      <c r="A30" s="492"/>
      <c r="B30" s="508" t="str">
        <f>+'budget4542.a'!B53</f>
        <v>0301</v>
      </c>
      <c r="C30" s="508" t="str">
        <f>+'budget4542.a'!C53</f>
        <v>Postage</v>
      </c>
      <c r="D30" s="494">
        <f>+'budget4542.a'!H53</f>
        <v>0</v>
      </c>
      <c r="E30" s="495"/>
      <c r="F30" s="496">
        <f>+E30+'Jan-Mar Qtr Report'!F30</f>
        <v>0</v>
      </c>
      <c r="G30" s="495"/>
      <c r="H30" s="496">
        <f>+G30+'Jan-Mar Qtr Report'!H30</f>
        <v>0</v>
      </c>
      <c r="I30" s="497">
        <f t="shared" si="0"/>
        <v>0</v>
      </c>
      <c r="J30" s="498">
        <f>+I30+'Jan-Mar Qtr Report'!J30</f>
        <v>0</v>
      </c>
      <c r="K30" s="495"/>
      <c r="L30" s="496">
        <f>+K30+'Jan-Mar Qtr Report'!L30</f>
        <v>0</v>
      </c>
      <c r="M30" s="499"/>
      <c r="N30" s="500">
        <f t="shared" si="1"/>
        <v>0</v>
      </c>
      <c r="O30" s="501">
        <f t="shared" si="1"/>
        <v>0</v>
      </c>
      <c r="P30" s="504"/>
      <c r="Q30" s="509"/>
      <c r="R30" s="504"/>
      <c r="S30" s="505">
        <f t="shared" si="2"/>
        <v>0</v>
      </c>
      <c r="T30" s="506"/>
      <c r="U30" s="505">
        <f t="shared" si="3"/>
        <v>0</v>
      </c>
    </row>
    <row r="31" spans="1:21" ht="21.75" customHeight="1">
      <c r="A31" s="492"/>
      <c r="B31" s="508" t="str">
        <f>+'budget4542.a'!B54</f>
        <v>0305</v>
      </c>
      <c r="C31" s="508" t="str">
        <f>+'budget4542.a'!C54</f>
        <v>Telephone</v>
      </c>
      <c r="D31" s="494">
        <f>+'budget4542.a'!H54</f>
        <v>0</v>
      </c>
      <c r="E31" s="495"/>
      <c r="F31" s="496">
        <f>+E31+'Jan-Mar Qtr Report'!F31</f>
        <v>0</v>
      </c>
      <c r="G31" s="495"/>
      <c r="H31" s="496">
        <f>+G31+'Jan-Mar Qtr Report'!H31</f>
        <v>0</v>
      </c>
      <c r="I31" s="497">
        <f t="shared" si="0"/>
        <v>0</v>
      </c>
      <c r="J31" s="498">
        <f>+I31+'Jan-Mar Qtr Report'!J31</f>
        <v>0</v>
      </c>
      <c r="K31" s="495"/>
      <c r="L31" s="496">
        <f>+K31+'Jan-Mar Qtr Report'!L31</f>
        <v>0</v>
      </c>
      <c r="M31" s="499"/>
      <c r="N31" s="500">
        <f t="shared" si="1"/>
        <v>0</v>
      </c>
      <c r="O31" s="501">
        <f t="shared" si="1"/>
        <v>0</v>
      </c>
      <c r="P31" s="504"/>
      <c r="Q31" s="510"/>
      <c r="R31" s="504"/>
      <c r="S31" s="505">
        <f t="shared" si="2"/>
        <v>0</v>
      </c>
      <c r="T31" s="506"/>
      <c r="U31" s="505">
        <f t="shared" si="3"/>
        <v>0</v>
      </c>
    </row>
    <row r="32" spans="1:21" ht="21.75" customHeight="1">
      <c r="A32" s="492"/>
      <c r="B32" s="508" t="str">
        <f>+'budget4542.a'!B55</f>
        <v>0405</v>
      </c>
      <c r="C32" s="508" t="str">
        <f>+'budget4542.a'!C55</f>
        <v>In-state Travel</v>
      </c>
      <c r="D32" s="494">
        <f>+'budget4542.a'!H55</f>
        <v>0</v>
      </c>
      <c r="E32" s="495"/>
      <c r="F32" s="496">
        <f>+E32+'Jan-Mar Qtr Report'!F32</f>
        <v>0</v>
      </c>
      <c r="G32" s="495"/>
      <c r="H32" s="496">
        <f>+G32+'Jan-Mar Qtr Report'!H32</f>
        <v>0</v>
      </c>
      <c r="I32" s="497">
        <f t="shared" si="0"/>
        <v>0</v>
      </c>
      <c r="J32" s="498">
        <f>+I32+'Jan-Mar Qtr Report'!J32</f>
        <v>0</v>
      </c>
      <c r="K32" s="495"/>
      <c r="L32" s="496">
        <f>+K32+'Jan-Mar Qtr Report'!L32</f>
        <v>0</v>
      </c>
      <c r="M32" s="499"/>
      <c r="N32" s="500">
        <f t="shared" si="1"/>
        <v>0</v>
      </c>
      <c r="O32" s="501">
        <f t="shared" si="1"/>
        <v>0</v>
      </c>
      <c r="P32" s="504"/>
      <c r="Q32" s="510"/>
      <c r="R32" s="504"/>
      <c r="S32" s="505">
        <f t="shared" si="2"/>
        <v>0</v>
      </c>
      <c r="T32" s="506"/>
      <c r="U32" s="505">
        <f t="shared" si="3"/>
        <v>0</v>
      </c>
    </row>
    <row r="33" spans="1:21" ht="21.75" customHeight="1">
      <c r="A33" s="492"/>
      <c r="B33" s="508" t="str">
        <f>+'budget4542.a'!B56</f>
        <v>0409</v>
      </c>
      <c r="C33" s="508" t="str">
        <f>+'budget4542.a'!C56</f>
        <v>Out-of-State Travel</v>
      </c>
      <c r="D33" s="494">
        <f>+'budget4542.a'!H56</f>
        <v>0</v>
      </c>
      <c r="E33" s="495"/>
      <c r="F33" s="496">
        <f>+E33+'Jan-Mar Qtr Report'!F33</f>
        <v>0</v>
      </c>
      <c r="G33" s="495"/>
      <c r="H33" s="496">
        <f>+G33+'Jan-Mar Qtr Report'!H33</f>
        <v>0</v>
      </c>
      <c r="I33" s="497">
        <f t="shared" si="0"/>
        <v>0</v>
      </c>
      <c r="J33" s="498">
        <f>+I33+'Jan-Mar Qtr Report'!J33</f>
        <v>0</v>
      </c>
      <c r="K33" s="495"/>
      <c r="L33" s="496">
        <f>+K33+'Jan-Mar Qtr Report'!L33</f>
        <v>0</v>
      </c>
      <c r="M33" s="499"/>
      <c r="N33" s="500">
        <f t="shared" si="1"/>
        <v>0</v>
      </c>
      <c r="O33" s="501">
        <f t="shared" si="1"/>
        <v>0</v>
      </c>
      <c r="P33" s="504"/>
      <c r="Q33" s="510"/>
      <c r="R33" s="504"/>
      <c r="S33" s="505">
        <f t="shared" si="2"/>
        <v>0</v>
      </c>
      <c r="T33" s="506"/>
      <c r="U33" s="505">
        <f t="shared" si="3"/>
        <v>0</v>
      </c>
    </row>
    <row r="34" spans="1:21" ht="21.75" customHeight="1">
      <c r="A34" s="492"/>
      <c r="B34" s="508" t="str">
        <f>+'budget4542.a'!B57</f>
        <v>0415</v>
      </c>
      <c r="C34" s="508" t="str">
        <f>+'budget4542.a'!C57</f>
        <v>Training</v>
      </c>
      <c r="D34" s="494">
        <f>+'budget4542.a'!H57</f>
        <v>0</v>
      </c>
      <c r="E34" s="495"/>
      <c r="F34" s="496">
        <f>+E34+'Jan-Mar Qtr Report'!F34</f>
        <v>0</v>
      </c>
      <c r="G34" s="495"/>
      <c r="H34" s="496">
        <f>+G34+'Jan-Mar Qtr Report'!H34</f>
        <v>0</v>
      </c>
      <c r="I34" s="497">
        <f t="shared" si="0"/>
        <v>0</v>
      </c>
      <c r="J34" s="498">
        <f>+I34+'Jan-Mar Qtr Report'!J34</f>
        <v>0</v>
      </c>
      <c r="K34" s="495"/>
      <c r="L34" s="496">
        <f>+K34+'Jan-Mar Qtr Report'!L34</f>
        <v>0</v>
      </c>
      <c r="M34" s="499"/>
      <c r="N34" s="500">
        <f t="shared" si="1"/>
        <v>0</v>
      </c>
      <c r="O34" s="501">
        <f t="shared" si="1"/>
        <v>0</v>
      </c>
      <c r="P34" s="504"/>
      <c r="Q34" s="510"/>
      <c r="R34" s="504"/>
      <c r="S34" s="505">
        <f t="shared" si="2"/>
        <v>0</v>
      </c>
      <c r="T34" s="506"/>
      <c r="U34" s="505">
        <f t="shared" si="3"/>
        <v>0</v>
      </c>
    </row>
    <row r="35" spans="1:21" ht="21.75" customHeight="1">
      <c r="A35" s="492"/>
      <c r="B35" s="508" t="str">
        <f>+'budget4542.a'!B58</f>
        <v>0420</v>
      </c>
      <c r="C35" s="508" t="str">
        <f>+'budget4542.a'!C58</f>
        <v>Stipend/Tuition</v>
      </c>
      <c r="D35" s="494">
        <f>+'budget4542.a'!H58</f>
        <v>0</v>
      </c>
      <c r="E35" s="495"/>
      <c r="F35" s="496">
        <f>+E35+'Jan-Mar Qtr Report'!F35</f>
        <v>0</v>
      </c>
      <c r="G35" s="495"/>
      <c r="H35" s="496">
        <f>+G35+'Jan-Mar Qtr Report'!H35</f>
        <v>0</v>
      </c>
      <c r="I35" s="497">
        <f t="shared" si="0"/>
        <v>0</v>
      </c>
      <c r="J35" s="498">
        <f>+I35+'Jan-Mar Qtr Report'!J35</f>
        <v>0</v>
      </c>
      <c r="K35" s="495"/>
      <c r="L35" s="496">
        <f>+K35+'Jan-Mar Qtr Report'!L35</f>
        <v>0</v>
      </c>
      <c r="M35" s="499"/>
      <c r="N35" s="500">
        <f t="shared" si="1"/>
        <v>0</v>
      </c>
      <c r="O35" s="501">
        <f t="shared" si="1"/>
        <v>0</v>
      </c>
      <c r="P35" s="504"/>
      <c r="Q35" s="510"/>
      <c r="R35" s="504"/>
      <c r="S35" s="505">
        <f t="shared" si="2"/>
        <v>0</v>
      </c>
      <c r="T35" s="506"/>
      <c r="U35" s="505">
        <f t="shared" si="3"/>
        <v>0</v>
      </c>
    </row>
    <row r="36" spans="1:21" ht="21.75" customHeight="1">
      <c r="A36" s="492"/>
      <c r="B36" s="508" t="str">
        <f>+'budget4542.a'!B59</f>
        <v>0604</v>
      </c>
      <c r="C36" s="508" t="str">
        <f>+'budget4542.a'!C59</f>
        <v>Electricity</v>
      </c>
      <c r="D36" s="494">
        <f>+'budget4542.a'!H59</f>
        <v>0</v>
      </c>
      <c r="E36" s="495"/>
      <c r="F36" s="496">
        <f>+E36+'Jan-Mar Qtr Report'!F36</f>
        <v>0</v>
      </c>
      <c r="G36" s="495"/>
      <c r="H36" s="496">
        <f>+G36+'Jan-Mar Qtr Report'!H36</f>
        <v>0</v>
      </c>
      <c r="I36" s="497">
        <f t="shared" si="0"/>
        <v>0</v>
      </c>
      <c r="J36" s="498">
        <f>+I36+'Jan-Mar Qtr Report'!J36</f>
        <v>0</v>
      </c>
      <c r="K36" s="495"/>
      <c r="L36" s="496">
        <f>+K36+'Jan-Mar Qtr Report'!L36</f>
        <v>0</v>
      </c>
      <c r="M36" s="499"/>
      <c r="N36" s="500">
        <f t="shared" si="1"/>
        <v>0</v>
      </c>
      <c r="O36" s="501">
        <f t="shared" si="1"/>
        <v>0</v>
      </c>
      <c r="P36" s="504"/>
      <c r="Q36" s="510"/>
      <c r="R36" s="504"/>
      <c r="S36" s="505">
        <f t="shared" si="2"/>
        <v>0</v>
      </c>
      <c r="T36" s="506"/>
      <c r="U36" s="505">
        <f t="shared" si="3"/>
        <v>0</v>
      </c>
    </row>
    <row r="37" spans="1:21" ht="21.75" customHeight="1">
      <c r="A37" s="492"/>
      <c r="B37" s="508" t="str">
        <f>+'budget4542.a'!B60</f>
        <v>0613</v>
      </c>
      <c r="C37" s="508" t="str">
        <f>+'budget4542.a'!C60</f>
        <v>Water</v>
      </c>
      <c r="D37" s="494">
        <f>+'budget4542.a'!H60</f>
        <v>0</v>
      </c>
      <c r="E37" s="495"/>
      <c r="F37" s="496">
        <f>+E37+'Jan-Mar Qtr Report'!F37</f>
        <v>0</v>
      </c>
      <c r="G37" s="495"/>
      <c r="H37" s="496">
        <f>+G37+'Jan-Mar Qtr Report'!H37</f>
        <v>0</v>
      </c>
      <c r="I37" s="497">
        <f t="shared" si="0"/>
        <v>0</v>
      </c>
      <c r="J37" s="498">
        <f>+I37+'Jan-Mar Qtr Report'!J37</f>
        <v>0</v>
      </c>
      <c r="K37" s="495"/>
      <c r="L37" s="496">
        <f>+K37+'Jan-Mar Qtr Report'!L37</f>
        <v>0</v>
      </c>
      <c r="M37" s="499"/>
      <c r="N37" s="500">
        <f aca="true" t="shared" si="4" ref="N37:O51">K37+I37+G37+E37</f>
        <v>0</v>
      </c>
      <c r="O37" s="501">
        <f t="shared" si="4"/>
        <v>0</v>
      </c>
      <c r="P37" s="504"/>
      <c r="Q37" s="510"/>
      <c r="R37" s="504"/>
      <c r="S37" s="505">
        <f t="shared" si="2"/>
        <v>0</v>
      </c>
      <c r="T37" s="506"/>
      <c r="U37" s="505">
        <f t="shared" si="3"/>
        <v>0</v>
      </c>
    </row>
    <row r="38" spans="1:21" ht="21.75" customHeight="1">
      <c r="A38" s="492"/>
      <c r="B38" s="508" t="str">
        <f>+'budget4542.a'!B61</f>
        <v>0615</v>
      </c>
      <c r="C38" s="508" t="str">
        <f>+'budget4542.a'!C61</f>
        <v>Utilities - Combined</v>
      </c>
      <c r="D38" s="494">
        <f>+'budget4542.a'!H61</f>
        <v>0</v>
      </c>
      <c r="E38" s="495"/>
      <c r="F38" s="496">
        <f>+E38+'Jan-Mar Qtr Report'!F38</f>
        <v>0</v>
      </c>
      <c r="G38" s="495"/>
      <c r="H38" s="496">
        <f>+G38+'Jan-Mar Qtr Report'!H38</f>
        <v>0</v>
      </c>
      <c r="I38" s="497">
        <f t="shared" si="0"/>
        <v>0</v>
      </c>
      <c r="J38" s="498">
        <f>+I38+'Jan-Mar Qtr Report'!J38</f>
        <v>0</v>
      </c>
      <c r="K38" s="495"/>
      <c r="L38" s="496">
        <f>+K38+'Jan-Mar Qtr Report'!L38</f>
        <v>0</v>
      </c>
      <c r="M38" s="499"/>
      <c r="N38" s="500">
        <f t="shared" si="4"/>
        <v>0</v>
      </c>
      <c r="O38" s="501">
        <f t="shared" si="4"/>
        <v>0</v>
      </c>
      <c r="P38" s="504"/>
      <c r="Q38" s="510"/>
      <c r="R38" s="504"/>
      <c r="S38" s="505">
        <f t="shared" si="2"/>
        <v>0</v>
      </c>
      <c r="T38" s="506"/>
      <c r="U38" s="505">
        <f t="shared" si="3"/>
        <v>0</v>
      </c>
    </row>
    <row r="39" spans="1:21" ht="21.75" customHeight="1">
      <c r="A39" s="492"/>
      <c r="B39" s="508" t="str">
        <f>+'budget4542.a'!B62</f>
        <v>0701</v>
      </c>
      <c r="C39" s="508" t="str">
        <f>+'budget4542.a'!C62</f>
        <v>Gas and Oil</v>
      </c>
      <c r="D39" s="494">
        <f>+'budget4542.a'!H62</f>
        <v>0</v>
      </c>
      <c r="E39" s="495"/>
      <c r="F39" s="496">
        <f>+E39+'Jan-Mar Qtr Report'!F39</f>
        <v>0</v>
      </c>
      <c r="G39" s="495"/>
      <c r="H39" s="496">
        <f>+G39+'Jan-Mar Qtr Report'!H39</f>
        <v>0</v>
      </c>
      <c r="I39" s="497">
        <f t="shared" si="0"/>
        <v>0</v>
      </c>
      <c r="J39" s="498">
        <f>+I39+'Jan-Mar Qtr Report'!J39</f>
        <v>0</v>
      </c>
      <c r="K39" s="495"/>
      <c r="L39" s="496">
        <f>+K39+'Jan-Mar Qtr Report'!L39</f>
        <v>0</v>
      </c>
      <c r="M39" s="499"/>
      <c r="N39" s="500">
        <f t="shared" si="4"/>
        <v>0</v>
      </c>
      <c r="O39" s="501">
        <f t="shared" si="4"/>
        <v>0</v>
      </c>
      <c r="P39" s="504"/>
      <c r="Q39" s="510"/>
      <c r="R39" s="504"/>
      <c r="S39" s="505">
        <f t="shared" si="2"/>
        <v>0</v>
      </c>
      <c r="T39" s="506"/>
      <c r="U39" s="505">
        <f t="shared" si="3"/>
        <v>0</v>
      </c>
    </row>
    <row r="40" spans="1:21" ht="21.75" customHeight="1">
      <c r="A40" s="492"/>
      <c r="B40" s="508" t="str">
        <f>+'budget4542.a'!B63</f>
        <v>0703</v>
      </c>
      <c r="C40" s="508" t="str">
        <f>+'budget4542.a'!C63</f>
        <v>Insurance &amp; Title</v>
      </c>
      <c r="D40" s="494">
        <f>+'budget4542.a'!H63</f>
        <v>0</v>
      </c>
      <c r="E40" s="495"/>
      <c r="F40" s="496">
        <f>+E40+'Jan-Mar Qtr Report'!F40</f>
        <v>0</v>
      </c>
      <c r="G40" s="495"/>
      <c r="H40" s="496">
        <f>+G40+'Jan-Mar Qtr Report'!H40</f>
        <v>0</v>
      </c>
      <c r="I40" s="497">
        <f t="shared" si="0"/>
        <v>0</v>
      </c>
      <c r="J40" s="498">
        <f>+I40+'Jan-Mar Qtr Report'!J40</f>
        <v>0</v>
      </c>
      <c r="K40" s="495"/>
      <c r="L40" s="496">
        <f>+K40+'Jan-Mar Qtr Report'!L40</f>
        <v>0</v>
      </c>
      <c r="M40" s="499"/>
      <c r="N40" s="500">
        <f t="shared" si="4"/>
        <v>0</v>
      </c>
      <c r="O40" s="501">
        <f t="shared" si="4"/>
        <v>0</v>
      </c>
      <c r="P40" s="504"/>
      <c r="Q40" s="510"/>
      <c r="R40" s="504"/>
      <c r="S40" s="505">
        <f t="shared" si="2"/>
        <v>0</v>
      </c>
      <c r="T40" s="506"/>
      <c r="U40" s="505">
        <f t="shared" si="3"/>
        <v>0</v>
      </c>
    </row>
    <row r="41" spans="1:21" ht="21.75" customHeight="1">
      <c r="A41" s="492"/>
      <c r="B41" s="508" t="str">
        <f>+'budget4542.a'!B64</f>
        <v>0705</v>
      </c>
      <c r="C41" s="508" t="str">
        <f>+'budget4542.a'!C64</f>
        <v>Vehicle Maintenance &amp; Repair</v>
      </c>
      <c r="D41" s="494">
        <f>+'budget4542.a'!H64</f>
        <v>0</v>
      </c>
      <c r="E41" s="495"/>
      <c r="F41" s="496">
        <f>+E41+'Jan-Mar Qtr Report'!F41</f>
        <v>0</v>
      </c>
      <c r="G41" s="495"/>
      <c r="H41" s="496">
        <f>+G41+'Jan-Mar Qtr Report'!H41</f>
        <v>0</v>
      </c>
      <c r="I41" s="497">
        <f t="shared" si="0"/>
        <v>0</v>
      </c>
      <c r="J41" s="498">
        <f>+I41+'Jan-Mar Qtr Report'!J41</f>
        <v>0</v>
      </c>
      <c r="K41" s="495"/>
      <c r="L41" s="496">
        <f>+K41+'Jan-Mar Qtr Report'!L41</f>
        <v>0</v>
      </c>
      <c r="M41" s="499"/>
      <c r="N41" s="500">
        <f t="shared" si="4"/>
        <v>0</v>
      </c>
      <c r="O41" s="501">
        <f t="shared" si="4"/>
        <v>0</v>
      </c>
      <c r="P41" s="504"/>
      <c r="Q41" s="510"/>
      <c r="R41" s="504"/>
      <c r="S41" s="505">
        <f t="shared" si="2"/>
        <v>0</v>
      </c>
      <c r="T41" s="506"/>
      <c r="U41" s="505">
        <f t="shared" si="3"/>
        <v>0</v>
      </c>
    </row>
    <row r="42" spans="1:21" ht="21.75" customHeight="1">
      <c r="A42" s="492"/>
      <c r="B42" s="508" t="str">
        <f>+'budget4542.a'!B65</f>
        <v>0801</v>
      </c>
      <c r="C42" s="508" t="str">
        <f>+'budget4542.a'!C65</f>
        <v>Advertising</v>
      </c>
      <c r="D42" s="494">
        <f>+'budget4542.a'!H65</f>
        <v>0</v>
      </c>
      <c r="E42" s="495"/>
      <c r="F42" s="496">
        <f>+E42+'Jan-Mar Qtr Report'!F42</f>
        <v>0</v>
      </c>
      <c r="G42" s="495"/>
      <c r="H42" s="496">
        <f>+G42+'Jan-Mar Qtr Report'!H42</f>
        <v>0</v>
      </c>
      <c r="I42" s="497">
        <f t="shared" si="0"/>
        <v>0</v>
      </c>
      <c r="J42" s="498">
        <f>+I42+'Jan-Mar Qtr Report'!J42</f>
        <v>0</v>
      </c>
      <c r="K42" s="495"/>
      <c r="L42" s="496">
        <f>+K42+'Jan-Mar Qtr Report'!L42</f>
        <v>0</v>
      </c>
      <c r="M42" s="499"/>
      <c r="N42" s="500">
        <f t="shared" si="4"/>
        <v>0</v>
      </c>
      <c r="O42" s="501">
        <f t="shared" si="4"/>
        <v>0</v>
      </c>
      <c r="P42" s="504"/>
      <c r="Q42" s="510"/>
      <c r="R42" s="504" t="s">
        <v>0</v>
      </c>
      <c r="S42" s="505">
        <f t="shared" si="2"/>
        <v>0</v>
      </c>
      <c r="T42" s="506"/>
      <c r="U42" s="505">
        <f t="shared" si="3"/>
        <v>0</v>
      </c>
    </row>
    <row r="43" spans="1:21" ht="21.75" customHeight="1">
      <c r="A43" s="492"/>
      <c r="B43" s="508" t="str">
        <f>+'budget4542.a'!B66</f>
        <v>0803</v>
      </c>
      <c r="C43" s="508" t="str">
        <f>+'budget4542.a'!C66</f>
        <v>Client Transportation</v>
      </c>
      <c r="D43" s="494">
        <f>+'budget4542.a'!H66</f>
        <v>0</v>
      </c>
      <c r="E43" s="495"/>
      <c r="F43" s="496">
        <f>+E43+'Jan-Mar Qtr Report'!F43</f>
        <v>0</v>
      </c>
      <c r="G43" s="495"/>
      <c r="H43" s="496">
        <f>+G43+'Jan-Mar Qtr Report'!H43</f>
        <v>0</v>
      </c>
      <c r="I43" s="497">
        <f t="shared" si="0"/>
        <v>0</v>
      </c>
      <c r="J43" s="498">
        <f>+I43+'Jan-Mar Qtr Report'!J43</f>
        <v>0</v>
      </c>
      <c r="K43" s="495"/>
      <c r="L43" s="496">
        <f>+K43+'Jan-Mar Qtr Report'!L43</f>
        <v>0</v>
      </c>
      <c r="M43" s="499"/>
      <c r="N43" s="500">
        <f t="shared" si="4"/>
        <v>0</v>
      </c>
      <c r="O43" s="501">
        <f t="shared" si="4"/>
        <v>0</v>
      </c>
      <c r="P43" s="504"/>
      <c r="Q43" s="510"/>
      <c r="R43" s="504"/>
      <c r="S43" s="505">
        <f t="shared" si="2"/>
        <v>0</v>
      </c>
      <c r="T43" s="506"/>
      <c r="U43" s="505">
        <f t="shared" si="3"/>
        <v>0</v>
      </c>
    </row>
    <row r="44" spans="1:21" ht="21.75" customHeight="1">
      <c r="A44" s="492"/>
      <c r="B44" s="508" t="str">
        <f>+'budget4542.a'!B67</f>
        <v>0812</v>
      </c>
      <c r="C44" s="508" t="str">
        <f>+'budget4542.a'!C67</f>
        <v>Personnel Investigations</v>
      </c>
      <c r="D44" s="494">
        <f>+'budget4542.a'!H67</f>
        <v>0</v>
      </c>
      <c r="E44" s="495"/>
      <c r="F44" s="496">
        <f>+E44+'Jan-Mar Qtr Report'!F44</f>
        <v>0</v>
      </c>
      <c r="G44" s="495"/>
      <c r="H44" s="496">
        <f>+G44+'Jan-Mar Qtr Report'!H44</f>
        <v>0</v>
      </c>
      <c r="I44" s="497">
        <f t="shared" si="0"/>
        <v>0</v>
      </c>
      <c r="J44" s="498">
        <f>+I44+'Jan-Mar Qtr Report'!J44</f>
        <v>0</v>
      </c>
      <c r="K44" s="495"/>
      <c r="L44" s="496">
        <f>+K44+'Jan-Mar Qtr Report'!L44</f>
        <v>0</v>
      </c>
      <c r="M44" s="499"/>
      <c r="N44" s="500">
        <f t="shared" si="4"/>
        <v>0</v>
      </c>
      <c r="O44" s="501">
        <f t="shared" si="4"/>
        <v>0</v>
      </c>
      <c r="P44" s="504"/>
      <c r="Q44" s="510"/>
      <c r="R44" s="504"/>
      <c r="S44" s="505">
        <f t="shared" si="2"/>
        <v>0</v>
      </c>
      <c r="T44" s="506"/>
      <c r="U44" s="505">
        <f t="shared" si="3"/>
        <v>0</v>
      </c>
    </row>
    <row r="45" spans="1:21" ht="21.75" customHeight="1">
      <c r="A45" s="492"/>
      <c r="B45" s="508" t="str">
        <f>+'budget4542.a'!B68</f>
        <v>0814</v>
      </c>
      <c r="C45" s="508" t="str">
        <f>+'budget4542.a'!C68</f>
        <v>Contractual Labor</v>
      </c>
      <c r="D45" s="494">
        <f>+'budget4542.a'!H68</f>
        <v>0</v>
      </c>
      <c r="E45" s="495"/>
      <c r="F45" s="496">
        <f>+E45+'Jan-Mar Qtr Report'!F45</f>
        <v>0</v>
      </c>
      <c r="G45" s="495"/>
      <c r="H45" s="496">
        <f>+G45+'Jan-Mar Qtr Report'!H45</f>
        <v>0</v>
      </c>
      <c r="I45" s="497">
        <f t="shared" si="0"/>
        <v>0</v>
      </c>
      <c r="J45" s="498">
        <f>+I45+'Jan-Mar Qtr Report'!J45</f>
        <v>0</v>
      </c>
      <c r="K45" s="495"/>
      <c r="L45" s="496">
        <f>+K45+'Jan-Mar Qtr Report'!L45</f>
        <v>0</v>
      </c>
      <c r="M45" s="499"/>
      <c r="N45" s="500">
        <f t="shared" si="4"/>
        <v>0</v>
      </c>
      <c r="O45" s="501">
        <f t="shared" si="4"/>
        <v>0</v>
      </c>
      <c r="P45" s="504"/>
      <c r="Q45" s="510"/>
      <c r="R45" s="504"/>
      <c r="S45" s="505">
        <f t="shared" si="2"/>
        <v>0</v>
      </c>
      <c r="T45" s="506"/>
      <c r="U45" s="505">
        <f t="shared" si="3"/>
        <v>0</v>
      </c>
    </row>
    <row r="46" spans="1:21" ht="21.75" customHeight="1">
      <c r="A46" s="492"/>
      <c r="B46" s="508" t="str">
        <f>+'budget4542.a'!B69</f>
        <v>0834</v>
      </c>
      <c r="C46" s="508" t="str">
        <f>+'budget4542.a'!C69</f>
        <v>Photocopier Rental</v>
      </c>
      <c r="D46" s="494">
        <f>+'budget4542.a'!H69</f>
        <v>0</v>
      </c>
      <c r="E46" s="495"/>
      <c r="F46" s="496">
        <f>+E46+'Jan-Mar Qtr Report'!F46</f>
        <v>0</v>
      </c>
      <c r="G46" s="495"/>
      <c r="H46" s="496">
        <f>+G46+'Jan-Mar Qtr Report'!H46</f>
        <v>0</v>
      </c>
      <c r="I46" s="497">
        <f aca="true" t="shared" si="5" ref="I46:I77">ROUND(($Q46*J$98),2)</f>
        <v>0</v>
      </c>
      <c r="J46" s="498">
        <f>+I46+'Jan-Mar Qtr Report'!J46</f>
        <v>0</v>
      </c>
      <c r="K46" s="495"/>
      <c r="L46" s="496">
        <f>+K46+'Jan-Mar Qtr Report'!L46</f>
        <v>0</v>
      </c>
      <c r="M46" s="499"/>
      <c r="N46" s="500">
        <f t="shared" si="4"/>
        <v>0</v>
      </c>
      <c r="O46" s="501">
        <f t="shared" si="4"/>
        <v>0</v>
      </c>
      <c r="P46" s="504"/>
      <c r="Q46" s="510"/>
      <c r="R46" s="504"/>
      <c r="S46" s="505">
        <f t="shared" si="2"/>
        <v>0</v>
      </c>
      <c r="T46" s="506"/>
      <c r="U46" s="505">
        <f t="shared" si="3"/>
        <v>0</v>
      </c>
    </row>
    <row r="47" spans="1:21" ht="21.75" customHeight="1">
      <c r="A47" s="492"/>
      <c r="B47" s="508" t="str">
        <f>+'budget4542.a'!B70</f>
        <v>0833</v>
      </c>
      <c r="C47" s="508" t="str">
        <f>+'budget4542.a'!C70</f>
        <v>Equipment Repair &amp; Maintenance</v>
      </c>
      <c r="D47" s="494">
        <f>+'budget4542.a'!H70</f>
        <v>0</v>
      </c>
      <c r="E47" s="495"/>
      <c r="F47" s="496">
        <f>+E47+'Jan-Mar Qtr Report'!F47</f>
        <v>0</v>
      </c>
      <c r="G47" s="495"/>
      <c r="H47" s="496">
        <f>+G47+'Jan-Mar Qtr Report'!H47</f>
        <v>0</v>
      </c>
      <c r="I47" s="497">
        <f t="shared" si="5"/>
        <v>0</v>
      </c>
      <c r="J47" s="498">
        <f>+I47+'Jan-Mar Qtr Report'!J47</f>
        <v>0</v>
      </c>
      <c r="K47" s="495"/>
      <c r="L47" s="496">
        <f>+K47+'Jan-Mar Qtr Report'!L47</f>
        <v>0</v>
      </c>
      <c r="M47" s="499"/>
      <c r="N47" s="500">
        <f t="shared" si="4"/>
        <v>0</v>
      </c>
      <c r="O47" s="501">
        <f t="shared" si="4"/>
        <v>0</v>
      </c>
      <c r="P47" s="504"/>
      <c r="Q47" s="510"/>
      <c r="R47" s="504"/>
      <c r="S47" s="505">
        <f t="shared" si="2"/>
        <v>0</v>
      </c>
      <c r="T47" s="506"/>
      <c r="U47" s="505">
        <f t="shared" si="3"/>
        <v>0</v>
      </c>
    </row>
    <row r="48" spans="1:21" ht="21.75" customHeight="1">
      <c r="A48" s="492"/>
      <c r="B48" s="508" t="str">
        <f>+'budget4542.a'!B71</f>
        <v>0835</v>
      </c>
      <c r="C48" s="508" t="str">
        <f>+'budget4542.a'!C71</f>
        <v>Equipment Service Contracts</v>
      </c>
      <c r="D48" s="494">
        <f>+'budget4542.a'!H71</f>
        <v>0</v>
      </c>
      <c r="E48" s="495"/>
      <c r="F48" s="496">
        <f>+E48+'Jan-Mar Qtr Report'!F48</f>
        <v>0</v>
      </c>
      <c r="G48" s="495"/>
      <c r="H48" s="496">
        <f>+G48+'Jan-Mar Qtr Report'!H48</f>
        <v>0</v>
      </c>
      <c r="I48" s="497">
        <f t="shared" si="5"/>
        <v>0</v>
      </c>
      <c r="J48" s="498">
        <f>+I48+'Jan-Mar Qtr Report'!J48</f>
        <v>0</v>
      </c>
      <c r="K48" s="495"/>
      <c r="L48" s="496">
        <f>+K48+'Jan-Mar Qtr Report'!L48</f>
        <v>0</v>
      </c>
      <c r="M48" s="499"/>
      <c r="N48" s="500">
        <f t="shared" si="4"/>
        <v>0</v>
      </c>
      <c r="O48" s="501">
        <f t="shared" si="4"/>
        <v>0</v>
      </c>
      <c r="P48" s="504"/>
      <c r="Q48" s="510"/>
      <c r="R48" s="504"/>
      <c r="S48" s="505">
        <f>+Q48-N48</f>
        <v>0</v>
      </c>
      <c r="T48" s="506"/>
      <c r="U48" s="505">
        <f>+D48-O48</f>
        <v>0</v>
      </c>
    </row>
    <row r="49" spans="1:21" ht="21.75" customHeight="1">
      <c r="A49" s="492"/>
      <c r="B49" s="508" t="str">
        <f>+'budget4542.a'!B72</f>
        <v>0838</v>
      </c>
      <c r="C49" s="508" t="str">
        <f>+'budget4542.a'!C72</f>
        <v>Software</v>
      </c>
      <c r="D49" s="494">
        <f>+'budget4542.a'!H72</f>
        <v>0</v>
      </c>
      <c r="E49" s="495"/>
      <c r="F49" s="496">
        <f>+E49+'Jan-Mar Qtr Report'!F49</f>
        <v>0</v>
      </c>
      <c r="G49" s="495"/>
      <c r="H49" s="496">
        <f>+G49+'Jan-Mar Qtr Report'!H49</f>
        <v>0</v>
      </c>
      <c r="I49" s="497">
        <f t="shared" si="5"/>
        <v>0</v>
      </c>
      <c r="J49" s="498">
        <f>+I49+'Jan-Mar Qtr Report'!J49</f>
        <v>0</v>
      </c>
      <c r="K49" s="495"/>
      <c r="L49" s="496">
        <f>+K49+'Jan-Mar Qtr Report'!L49</f>
        <v>0</v>
      </c>
      <c r="M49" s="499"/>
      <c r="N49" s="500">
        <f t="shared" si="4"/>
        <v>0</v>
      </c>
      <c r="O49" s="501">
        <f t="shared" si="4"/>
        <v>0</v>
      </c>
      <c r="P49" s="504"/>
      <c r="Q49" s="510"/>
      <c r="R49" s="504"/>
      <c r="S49" s="505">
        <f t="shared" si="2"/>
        <v>0</v>
      </c>
      <c r="T49" s="506"/>
      <c r="U49" s="505">
        <f t="shared" si="3"/>
        <v>0</v>
      </c>
    </row>
    <row r="50" spans="1:21" ht="21.75" customHeight="1">
      <c r="A50" s="492"/>
      <c r="B50" s="508" t="str">
        <f>+'budget4542.a'!B73</f>
        <v>0839</v>
      </c>
      <c r="C50" s="508" t="str">
        <f>+'budget4542.a'!C73</f>
        <v>Software Maintenance</v>
      </c>
      <c r="D50" s="494">
        <f>+'budget4542.a'!H73</f>
        <v>0</v>
      </c>
      <c r="E50" s="495"/>
      <c r="F50" s="496">
        <f>+E50+'Jan-Mar Qtr Report'!F50</f>
        <v>0</v>
      </c>
      <c r="G50" s="495"/>
      <c r="H50" s="496">
        <f>+G50+'Jan-Mar Qtr Report'!H50</f>
        <v>0</v>
      </c>
      <c r="I50" s="497">
        <f t="shared" si="5"/>
        <v>0</v>
      </c>
      <c r="J50" s="498">
        <f>+I50+'Jan-Mar Qtr Report'!J50</f>
        <v>0</v>
      </c>
      <c r="K50" s="495"/>
      <c r="L50" s="496">
        <f>+K50+'Jan-Mar Qtr Report'!L50</f>
        <v>0</v>
      </c>
      <c r="M50" s="499"/>
      <c r="N50" s="500">
        <f t="shared" si="4"/>
        <v>0</v>
      </c>
      <c r="O50" s="501">
        <f t="shared" si="4"/>
        <v>0</v>
      </c>
      <c r="P50" s="504"/>
      <c r="Q50" s="510"/>
      <c r="R50" s="504"/>
      <c r="S50" s="505">
        <f t="shared" si="2"/>
        <v>0</v>
      </c>
      <c r="T50" s="506"/>
      <c r="U50" s="505">
        <f t="shared" si="3"/>
        <v>0</v>
      </c>
    </row>
    <row r="51" spans="1:21" ht="21.75" customHeight="1">
      <c r="A51" s="492"/>
      <c r="B51" s="508" t="str">
        <f>+'budget4542.a'!B74</f>
        <v>0853</v>
      </c>
      <c r="C51" s="508" t="str">
        <f>+'budget4542.a'!C74</f>
        <v>Maintenance</v>
      </c>
      <c r="D51" s="494">
        <f>+'budget4542.a'!H74</f>
        <v>0</v>
      </c>
      <c r="E51" s="495"/>
      <c r="F51" s="496">
        <f>+E51+'Jan-Mar Qtr Report'!F51</f>
        <v>0</v>
      </c>
      <c r="G51" s="495"/>
      <c r="H51" s="496">
        <f>+G51+'Jan-Mar Qtr Report'!H51</f>
        <v>0</v>
      </c>
      <c r="I51" s="497">
        <f t="shared" si="5"/>
        <v>0</v>
      </c>
      <c r="J51" s="498">
        <f>+I51+'Jan-Mar Qtr Report'!J51</f>
        <v>0</v>
      </c>
      <c r="K51" s="495"/>
      <c r="L51" s="496">
        <f>+K51+'Jan-Mar Qtr Report'!L51</f>
        <v>0</v>
      </c>
      <c r="M51" s="499"/>
      <c r="N51" s="500">
        <f t="shared" si="4"/>
        <v>0</v>
      </c>
      <c r="O51" s="501">
        <f t="shared" si="4"/>
        <v>0</v>
      </c>
      <c r="P51" s="504"/>
      <c r="Q51" s="510"/>
      <c r="R51" s="504"/>
      <c r="S51" s="505">
        <f t="shared" si="2"/>
        <v>0</v>
      </c>
      <c r="T51" s="506"/>
      <c r="U51" s="505">
        <f t="shared" si="3"/>
        <v>0</v>
      </c>
    </row>
    <row r="52" spans="1:21" ht="21.75" customHeight="1">
      <c r="A52" s="492"/>
      <c r="B52" s="508" t="str">
        <f>+'budget4542.a'!B75</f>
        <v>0854</v>
      </c>
      <c r="C52" s="508" t="str">
        <f>+'budget4542.a'!C75</f>
        <v>Housekeeping</v>
      </c>
      <c r="D52" s="494">
        <f>+'budget4542.a'!H75</f>
        <v>0</v>
      </c>
      <c r="E52" s="495"/>
      <c r="F52" s="496">
        <f>+E52+'Jan-Mar Qtr Report'!F52</f>
        <v>0</v>
      </c>
      <c r="G52" s="495"/>
      <c r="H52" s="496">
        <f>+G52+'Jan-Mar Qtr Report'!H52</f>
        <v>0</v>
      </c>
      <c r="I52" s="497">
        <f t="shared" si="5"/>
        <v>0</v>
      </c>
      <c r="J52" s="498">
        <f>+I52+'Jan-Mar Qtr Report'!J52</f>
        <v>0</v>
      </c>
      <c r="K52" s="495"/>
      <c r="L52" s="496">
        <f>+K52+'Jan-Mar Qtr Report'!L52</f>
        <v>0</v>
      </c>
      <c r="M52" s="499"/>
      <c r="N52" s="500">
        <f>K52+I52+G52+E52</f>
        <v>0</v>
      </c>
      <c r="O52" s="501">
        <f>L52+J52+H52+F52</f>
        <v>0</v>
      </c>
      <c r="P52" s="504"/>
      <c r="Q52" s="510"/>
      <c r="R52" s="504"/>
      <c r="S52" s="505">
        <f>+Q52-N52</f>
        <v>0</v>
      </c>
      <c r="T52" s="506"/>
      <c r="U52" s="505">
        <f>+D52-O52</f>
        <v>0</v>
      </c>
    </row>
    <row r="53" spans="1:21" ht="21.75" customHeight="1">
      <c r="A53" s="492"/>
      <c r="B53" s="508" t="str">
        <f>+'budget4542.a'!B77</f>
        <v>0860</v>
      </c>
      <c r="C53" s="508" t="str">
        <f>+'budget4542.a'!C77</f>
        <v>Laboratory Services</v>
      </c>
      <c r="D53" s="494">
        <f>+'budget4542.a'!H77</f>
        <v>0</v>
      </c>
      <c r="E53" s="495"/>
      <c r="F53" s="496">
        <f>+E53+'Jan-Mar Qtr Report'!F53</f>
        <v>0</v>
      </c>
      <c r="G53" s="495"/>
      <c r="H53" s="496">
        <f>+G53+'Jan-Mar Qtr Report'!H53</f>
        <v>0</v>
      </c>
      <c r="I53" s="497">
        <f t="shared" si="5"/>
        <v>0</v>
      </c>
      <c r="J53" s="498">
        <f>+I53+'Jan-Mar Qtr Report'!J53</f>
        <v>0</v>
      </c>
      <c r="K53" s="495"/>
      <c r="L53" s="496">
        <f>+K53+'Jan-Mar Qtr Report'!L53</f>
        <v>0</v>
      </c>
      <c r="M53" s="499"/>
      <c r="N53" s="500">
        <f aca="true" t="shared" si="6" ref="N53:O68">K53+I53+G53+E53</f>
        <v>0</v>
      </c>
      <c r="O53" s="501">
        <f t="shared" si="6"/>
        <v>0</v>
      </c>
      <c r="P53" s="504"/>
      <c r="Q53" s="510"/>
      <c r="R53" s="504"/>
      <c r="S53" s="505">
        <f t="shared" si="2"/>
        <v>0</v>
      </c>
      <c r="T53" s="506"/>
      <c r="U53" s="505">
        <f t="shared" si="3"/>
        <v>0</v>
      </c>
    </row>
    <row r="54" spans="1:21" ht="21.75" customHeight="1">
      <c r="A54" s="492"/>
      <c r="B54" s="508" t="str">
        <f>+'budget4542.a'!B78</f>
        <v>0869</v>
      </c>
      <c r="C54" s="508" t="str">
        <f>+'budget4542.a'!C78</f>
        <v>Photography (Commercial)</v>
      </c>
      <c r="D54" s="494">
        <f>+'budget4542.a'!H78</f>
        <v>0</v>
      </c>
      <c r="E54" s="495"/>
      <c r="F54" s="496">
        <f>+E54+'Jan-Mar Qtr Report'!F54</f>
        <v>0</v>
      </c>
      <c r="G54" s="495"/>
      <c r="H54" s="496">
        <f>+G54+'Jan-Mar Qtr Report'!H54</f>
        <v>0</v>
      </c>
      <c r="I54" s="497">
        <f t="shared" si="5"/>
        <v>0</v>
      </c>
      <c r="J54" s="498">
        <f>+I54+'Jan-Mar Qtr Report'!J54</f>
        <v>0</v>
      </c>
      <c r="K54" s="495"/>
      <c r="L54" s="496">
        <f>+K54+'Jan-Mar Qtr Report'!L54</f>
        <v>0</v>
      </c>
      <c r="M54" s="499"/>
      <c r="N54" s="500">
        <f t="shared" si="6"/>
        <v>0</v>
      </c>
      <c r="O54" s="501">
        <f t="shared" si="6"/>
        <v>0</v>
      </c>
      <c r="P54" s="504"/>
      <c r="Q54" s="510"/>
      <c r="R54" s="504"/>
      <c r="S54" s="505">
        <f t="shared" si="2"/>
        <v>0</v>
      </c>
      <c r="T54" s="506"/>
      <c r="U54" s="505">
        <f t="shared" si="3"/>
        <v>0</v>
      </c>
    </row>
    <row r="55" spans="1:21" ht="21.75" customHeight="1">
      <c r="A55" s="492"/>
      <c r="B55" s="508" t="str">
        <f>+'budget4542.a'!B79</f>
        <v>0873</v>
      </c>
      <c r="C55" s="508" t="str">
        <f>+'budget4542.a'!C79</f>
        <v>Printing</v>
      </c>
      <c r="D55" s="494">
        <f>+'budget4542.a'!H79</f>
        <v>0</v>
      </c>
      <c r="E55" s="495"/>
      <c r="F55" s="496">
        <f>+E55+'Jan-Mar Qtr Report'!F55</f>
        <v>0</v>
      </c>
      <c r="G55" s="495"/>
      <c r="H55" s="496">
        <f>+G55+'Jan-Mar Qtr Report'!H55</f>
        <v>0</v>
      </c>
      <c r="I55" s="497">
        <f t="shared" si="5"/>
        <v>0</v>
      </c>
      <c r="J55" s="498">
        <f>+I55+'Jan-Mar Qtr Report'!J55</f>
        <v>0</v>
      </c>
      <c r="K55" s="495"/>
      <c r="L55" s="496">
        <f>+K55+'Jan-Mar Qtr Report'!L55</f>
        <v>0</v>
      </c>
      <c r="M55" s="499"/>
      <c r="N55" s="500">
        <f t="shared" si="6"/>
        <v>0</v>
      </c>
      <c r="O55" s="501">
        <f t="shared" si="6"/>
        <v>0</v>
      </c>
      <c r="P55" s="504"/>
      <c r="Q55" s="510"/>
      <c r="R55" s="504"/>
      <c r="S55" s="505">
        <f t="shared" si="2"/>
        <v>0</v>
      </c>
      <c r="T55" s="506"/>
      <c r="U55" s="505">
        <f t="shared" si="3"/>
        <v>0</v>
      </c>
    </row>
    <row r="56" spans="1:21" ht="21.75" customHeight="1">
      <c r="A56" s="492"/>
      <c r="B56" s="508" t="str">
        <f>+'budget4542.a'!B80</f>
        <v>0881</v>
      </c>
      <c r="C56" s="508" t="str">
        <f>+'budget4542.a'!C80</f>
        <v>Purchase of Care</v>
      </c>
      <c r="D56" s="494">
        <f>+'budget4542.a'!H80</f>
        <v>0</v>
      </c>
      <c r="E56" s="495"/>
      <c r="F56" s="496">
        <f>+E56+'Jan-Mar Qtr Report'!F56</f>
        <v>0</v>
      </c>
      <c r="G56" s="495"/>
      <c r="H56" s="496">
        <f>+G56+'Jan-Mar Qtr Report'!H56</f>
        <v>0</v>
      </c>
      <c r="I56" s="497">
        <f t="shared" si="5"/>
        <v>0</v>
      </c>
      <c r="J56" s="498">
        <f>+I56+'Jan-Mar Qtr Report'!J56</f>
        <v>0</v>
      </c>
      <c r="K56" s="495"/>
      <c r="L56" s="496">
        <f>+K56+'Jan-Mar Qtr Report'!L56</f>
        <v>0</v>
      </c>
      <c r="M56" s="499"/>
      <c r="N56" s="500">
        <f t="shared" si="6"/>
        <v>0</v>
      </c>
      <c r="O56" s="501">
        <f t="shared" si="6"/>
        <v>0</v>
      </c>
      <c r="P56" s="504"/>
      <c r="Q56" s="510"/>
      <c r="R56" s="504"/>
      <c r="S56" s="505">
        <f t="shared" si="2"/>
        <v>0</v>
      </c>
      <c r="T56" s="506"/>
      <c r="U56" s="505">
        <f t="shared" si="3"/>
        <v>0</v>
      </c>
    </row>
    <row r="57" spans="1:21" ht="21.75" customHeight="1">
      <c r="A57" s="492"/>
      <c r="B57" s="508" t="str">
        <f>+'budget4542.a'!B81</f>
        <v>0885</v>
      </c>
      <c r="C57" s="508" t="str">
        <f>+'budget4542.a'!C81</f>
        <v>Trash Disposal</v>
      </c>
      <c r="D57" s="494">
        <f>+'budget4542.a'!H81</f>
        <v>0</v>
      </c>
      <c r="E57" s="495"/>
      <c r="F57" s="496">
        <f>+E57+'Jan-Mar Qtr Report'!F57</f>
        <v>0</v>
      </c>
      <c r="G57" s="495"/>
      <c r="H57" s="496">
        <f>+G57+'Jan-Mar Qtr Report'!H57</f>
        <v>0</v>
      </c>
      <c r="I57" s="497">
        <f t="shared" si="5"/>
        <v>0</v>
      </c>
      <c r="J57" s="498">
        <f>+I57+'Jan-Mar Qtr Report'!J57</f>
        <v>0</v>
      </c>
      <c r="K57" s="495"/>
      <c r="L57" s="496">
        <f>+K57+'Jan-Mar Qtr Report'!L57</f>
        <v>0</v>
      </c>
      <c r="M57" s="499"/>
      <c r="N57" s="500">
        <f>K57+I57+G57+E57</f>
        <v>0</v>
      </c>
      <c r="O57" s="501">
        <f t="shared" si="6"/>
        <v>0</v>
      </c>
      <c r="P57" s="504"/>
      <c r="Q57" s="510"/>
      <c r="R57" s="504"/>
      <c r="S57" s="505">
        <f t="shared" si="2"/>
        <v>0</v>
      </c>
      <c r="T57" s="506"/>
      <c r="U57" s="505">
        <f t="shared" si="3"/>
        <v>0</v>
      </c>
    </row>
    <row r="58" spans="1:21" ht="21.75" customHeight="1">
      <c r="A58" s="492"/>
      <c r="B58" s="508" t="str">
        <f>+'budget4542.a'!B82</f>
        <v>0896</v>
      </c>
      <c r="C58" s="508" t="str">
        <f>+'budget4542.a'!C82</f>
        <v>Human Service Contracts</v>
      </c>
      <c r="D58" s="494">
        <f>+'budget4542.a'!H82</f>
        <v>0</v>
      </c>
      <c r="E58" s="495"/>
      <c r="F58" s="496">
        <f>+E58+'Jan-Mar Qtr Report'!F58</f>
        <v>0</v>
      </c>
      <c r="G58" s="495"/>
      <c r="H58" s="496">
        <f>+G58+'Jan-Mar Qtr Report'!H58</f>
        <v>0</v>
      </c>
      <c r="I58" s="497">
        <f t="shared" si="5"/>
        <v>0</v>
      </c>
      <c r="J58" s="498">
        <f>+I58+'Jan-Mar Qtr Report'!J58</f>
        <v>0</v>
      </c>
      <c r="K58" s="495"/>
      <c r="L58" s="496">
        <f>+K58+'Jan-Mar Qtr Report'!L58</f>
        <v>0</v>
      </c>
      <c r="M58" s="499"/>
      <c r="N58" s="500">
        <f t="shared" si="6"/>
        <v>0</v>
      </c>
      <c r="O58" s="501">
        <f t="shared" si="6"/>
        <v>0</v>
      </c>
      <c r="P58" s="504"/>
      <c r="Q58" s="510"/>
      <c r="R58" s="504"/>
      <c r="S58" s="505">
        <f t="shared" si="2"/>
        <v>0</v>
      </c>
      <c r="T58" s="506"/>
      <c r="U58" s="505">
        <f t="shared" si="3"/>
        <v>0</v>
      </c>
    </row>
    <row r="59" spans="1:21" ht="21.75" customHeight="1">
      <c r="A59" s="492"/>
      <c r="B59" s="508" t="str">
        <f>+'budget4542.a'!B83</f>
        <v>0899</v>
      </c>
      <c r="C59" s="508" t="str">
        <f>+'budget4542.a'!C83</f>
        <v>Special Projects</v>
      </c>
      <c r="D59" s="494">
        <f>+'budget4542.a'!H83</f>
        <v>0</v>
      </c>
      <c r="E59" s="495"/>
      <c r="F59" s="496">
        <f>+E59+'Jan-Mar Qtr Report'!F59</f>
        <v>0</v>
      </c>
      <c r="G59" s="495"/>
      <c r="H59" s="496">
        <f>+G59+'Jan-Mar Qtr Report'!H59</f>
        <v>0</v>
      </c>
      <c r="I59" s="497">
        <f t="shared" si="5"/>
        <v>0</v>
      </c>
      <c r="J59" s="498">
        <f>+I59+'Jan-Mar Qtr Report'!J59</f>
        <v>0</v>
      </c>
      <c r="K59" s="495"/>
      <c r="L59" s="496">
        <f>+K59+'Jan-Mar Qtr Report'!L59</f>
        <v>0</v>
      </c>
      <c r="M59" s="499"/>
      <c r="N59" s="500">
        <f t="shared" si="6"/>
        <v>0</v>
      </c>
      <c r="O59" s="501">
        <f t="shared" si="6"/>
        <v>0</v>
      </c>
      <c r="P59" s="504"/>
      <c r="Q59" s="510"/>
      <c r="R59" s="504"/>
      <c r="S59" s="505">
        <f t="shared" si="2"/>
        <v>0</v>
      </c>
      <c r="T59" s="506"/>
      <c r="U59" s="505">
        <f t="shared" si="3"/>
        <v>0</v>
      </c>
    </row>
    <row r="60" spans="1:21" ht="21.75" customHeight="1">
      <c r="A60" s="492"/>
      <c r="B60" s="508" t="str">
        <f>+'budget4542.a'!B84</f>
        <v>0909</v>
      </c>
      <c r="C60" s="508" t="str">
        <f>+'budget4542.a'!C84</f>
        <v>Cleaning Supplies</v>
      </c>
      <c r="D60" s="494">
        <f>+'budget4542.a'!H84</f>
        <v>0</v>
      </c>
      <c r="E60" s="495"/>
      <c r="F60" s="496">
        <f>+E60+'Jan-Mar Qtr Report'!F60</f>
        <v>0</v>
      </c>
      <c r="G60" s="495"/>
      <c r="H60" s="496">
        <f>+G60+'Jan-Mar Qtr Report'!H60</f>
        <v>0</v>
      </c>
      <c r="I60" s="497">
        <f t="shared" si="5"/>
        <v>0</v>
      </c>
      <c r="J60" s="498">
        <f>+I60+'Jan-Mar Qtr Report'!J60</f>
        <v>0</v>
      </c>
      <c r="K60" s="495"/>
      <c r="L60" s="496">
        <f>+K60+'Jan-Mar Qtr Report'!L60</f>
        <v>0</v>
      </c>
      <c r="M60" s="499"/>
      <c r="N60" s="500">
        <f t="shared" si="6"/>
        <v>0</v>
      </c>
      <c r="O60" s="501">
        <f t="shared" si="6"/>
        <v>0</v>
      </c>
      <c r="P60" s="504"/>
      <c r="Q60" s="510"/>
      <c r="R60" s="504"/>
      <c r="S60" s="505">
        <f>+Q60-N60</f>
        <v>0</v>
      </c>
      <c r="T60" s="506"/>
      <c r="U60" s="505">
        <f>+D60-O60</f>
        <v>0</v>
      </c>
    </row>
    <row r="61" spans="1:21" ht="21.75" customHeight="1">
      <c r="A61" s="492"/>
      <c r="B61" s="508" t="str">
        <f>+'budget4542.a'!B85</f>
        <v>0919</v>
      </c>
      <c r="C61" s="508" t="str">
        <f>+'budget4542.a'!C85</f>
        <v>Educational Supplies</v>
      </c>
      <c r="D61" s="494">
        <f>+'budget4542.a'!H85</f>
        <v>0</v>
      </c>
      <c r="E61" s="495"/>
      <c r="F61" s="496">
        <f>+E61+'Jan-Mar Qtr Report'!F61</f>
        <v>0</v>
      </c>
      <c r="G61" s="495"/>
      <c r="H61" s="496">
        <f>+G61+'Jan-Mar Qtr Report'!H61</f>
        <v>0</v>
      </c>
      <c r="I61" s="497">
        <f t="shared" si="5"/>
        <v>0</v>
      </c>
      <c r="J61" s="498">
        <f>+I61+'Jan-Mar Qtr Report'!J61</f>
        <v>0</v>
      </c>
      <c r="K61" s="495"/>
      <c r="L61" s="496">
        <f>+K61+'Jan-Mar Qtr Report'!L61</f>
        <v>0</v>
      </c>
      <c r="M61" s="499"/>
      <c r="N61" s="500">
        <f t="shared" si="6"/>
        <v>0</v>
      </c>
      <c r="O61" s="501">
        <f t="shared" si="6"/>
        <v>0</v>
      </c>
      <c r="P61" s="504"/>
      <c r="Q61" s="510"/>
      <c r="R61" s="504"/>
      <c r="S61" s="505">
        <f t="shared" si="2"/>
        <v>0</v>
      </c>
      <c r="T61" s="506"/>
      <c r="U61" s="505">
        <f t="shared" si="3"/>
        <v>0</v>
      </c>
    </row>
    <row r="62" spans="1:21" ht="21.75" customHeight="1">
      <c r="A62" s="492"/>
      <c r="B62" s="508" t="str">
        <f>+'budget4542.a'!B86</f>
        <v>0924</v>
      </c>
      <c r="C62" s="508" t="str">
        <f>+'budget4542.a'!C86</f>
        <v>Food</v>
      </c>
      <c r="D62" s="494">
        <f>+'budget4542.a'!H86</f>
        <v>0</v>
      </c>
      <c r="E62" s="495"/>
      <c r="F62" s="496">
        <f>+E62+'Jan-Mar Qtr Report'!F62</f>
        <v>0</v>
      </c>
      <c r="G62" s="495"/>
      <c r="H62" s="496">
        <f>+G62+'Jan-Mar Qtr Report'!H62</f>
        <v>0</v>
      </c>
      <c r="I62" s="497">
        <f t="shared" si="5"/>
        <v>0</v>
      </c>
      <c r="J62" s="498">
        <f>+I62+'Jan-Mar Qtr Report'!J62</f>
        <v>0</v>
      </c>
      <c r="K62" s="495"/>
      <c r="L62" s="496">
        <f>+K62+'Jan-Mar Qtr Report'!L62</f>
        <v>0</v>
      </c>
      <c r="M62" s="499"/>
      <c r="N62" s="500">
        <f t="shared" si="6"/>
        <v>0</v>
      </c>
      <c r="O62" s="501">
        <f t="shared" si="6"/>
        <v>0</v>
      </c>
      <c r="P62" s="504"/>
      <c r="Q62" s="509"/>
      <c r="R62" s="504"/>
      <c r="S62" s="505">
        <f t="shared" si="2"/>
        <v>0</v>
      </c>
      <c r="T62" s="506"/>
      <c r="U62" s="505">
        <f t="shared" si="3"/>
        <v>0</v>
      </c>
    </row>
    <row r="63" spans="1:21" ht="21.75" customHeight="1">
      <c r="A63" s="492"/>
      <c r="B63" s="508" t="str">
        <f>+'budget4542.a'!B87</f>
        <v>0953</v>
      </c>
      <c r="C63" s="508" t="str">
        <f>+'budget4542.a'!C87</f>
        <v>Medicine, Drugs &amp; Chemicals</v>
      </c>
      <c r="D63" s="494">
        <f>+'budget4542.a'!H87</f>
        <v>0</v>
      </c>
      <c r="E63" s="495"/>
      <c r="F63" s="496">
        <f>+E63+'Jan-Mar Qtr Report'!F63</f>
        <v>0</v>
      </c>
      <c r="G63" s="495"/>
      <c r="H63" s="496">
        <f>+G63+'Jan-Mar Qtr Report'!H63</f>
        <v>0</v>
      </c>
      <c r="I63" s="497">
        <f t="shared" si="5"/>
        <v>0</v>
      </c>
      <c r="J63" s="498">
        <f>+I63+'Jan-Mar Qtr Report'!J63</f>
        <v>0</v>
      </c>
      <c r="K63" s="495"/>
      <c r="L63" s="496">
        <f>+K63+'Jan-Mar Qtr Report'!L63</f>
        <v>0</v>
      </c>
      <c r="M63" s="499"/>
      <c r="N63" s="500">
        <f t="shared" si="6"/>
        <v>0</v>
      </c>
      <c r="O63" s="501">
        <f t="shared" si="6"/>
        <v>0</v>
      </c>
      <c r="P63" s="504"/>
      <c r="Q63" s="509"/>
      <c r="R63" s="504"/>
      <c r="S63" s="505">
        <f t="shared" si="2"/>
        <v>0</v>
      </c>
      <c r="T63" s="506"/>
      <c r="U63" s="505">
        <f t="shared" si="3"/>
        <v>0</v>
      </c>
    </row>
    <row r="64" spans="1:21" ht="21.75" customHeight="1">
      <c r="A64" s="492"/>
      <c r="B64" s="508" t="str">
        <f>+'budget4542.a'!B88</f>
        <v>0957</v>
      </c>
      <c r="C64" s="508" t="str">
        <f>+'budget4542.a'!C88</f>
        <v>Medical Supplies</v>
      </c>
      <c r="D64" s="494">
        <f>+'budget4542.a'!H88</f>
        <v>0</v>
      </c>
      <c r="E64" s="495"/>
      <c r="F64" s="496">
        <f>+E64+'Jan-Mar Qtr Report'!F64</f>
        <v>0</v>
      </c>
      <c r="G64" s="495"/>
      <c r="H64" s="496">
        <f>+G64+'Jan-Mar Qtr Report'!H64</f>
        <v>0</v>
      </c>
      <c r="I64" s="497">
        <f t="shared" si="5"/>
        <v>0</v>
      </c>
      <c r="J64" s="498">
        <f>+I64+'Jan-Mar Qtr Report'!J64</f>
        <v>0</v>
      </c>
      <c r="K64" s="495"/>
      <c r="L64" s="496">
        <f>+K64+'Jan-Mar Qtr Report'!L64</f>
        <v>0</v>
      </c>
      <c r="M64" s="499"/>
      <c r="N64" s="500">
        <f t="shared" si="6"/>
        <v>0</v>
      </c>
      <c r="O64" s="501">
        <f t="shared" si="6"/>
        <v>0</v>
      </c>
      <c r="P64" s="504"/>
      <c r="Q64" s="510"/>
      <c r="R64" s="504"/>
      <c r="S64" s="505">
        <f t="shared" si="2"/>
        <v>0</v>
      </c>
      <c r="T64" s="506"/>
      <c r="U64" s="505">
        <f t="shared" si="3"/>
        <v>0</v>
      </c>
    </row>
    <row r="65" spans="1:21" ht="21.75" customHeight="1">
      <c r="A65" s="492"/>
      <c r="B65" s="508" t="str">
        <f>+'budget4542.a'!B89</f>
        <v>0965</v>
      </c>
      <c r="C65" s="508" t="str">
        <f>+'budget4542.a'!C89</f>
        <v>Office Supplies</v>
      </c>
      <c r="D65" s="494">
        <f>+'budget4542.a'!H89</f>
        <v>0</v>
      </c>
      <c r="E65" s="495"/>
      <c r="F65" s="496">
        <f>+E65+'Jan-Mar Qtr Report'!F65</f>
        <v>0</v>
      </c>
      <c r="G65" s="495"/>
      <c r="H65" s="496">
        <f>+G65+'Jan-Mar Qtr Report'!H65</f>
        <v>0</v>
      </c>
      <c r="I65" s="497">
        <f t="shared" si="5"/>
        <v>0</v>
      </c>
      <c r="J65" s="498">
        <f>+I65+'Jan-Mar Qtr Report'!J65</f>
        <v>0</v>
      </c>
      <c r="K65" s="495"/>
      <c r="L65" s="496">
        <f>+K65+'Jan-Mar Qtr Report'!L65</f>
        <v>0</v>
      </c>
      <c r="M65" s="499"/>
      <c r="N65" s="500">
        <f t="shared" si="6"/>
        <v>0</v>
      </c>
      <c r="O65" s="501">
        <f t="shared" si="6"/>
        <v>0</v>
      </c>
      <c r="P65" s="504"/>
      <c r="Q65" s="510"/>
      <c r="R65" s="504"/>
      <c r="S65" s="505">
        <f t="shared" si="2"/>
        <v>0</v>
      </c>
      <c r="T65" s="506"/>
      <c r="U65" s="505">
        <f t="shared" si="3"/>
        <v>0</v>
      </c>
    </row>
    <row r="66" spans="1:21" ht="21.75" customHeight="1">
      <c r="A66" s="492"/>
      <c r="B66" s="508" t="str">
        <f>+'budget4542.a'!B90</f>
        <v>0986</v>
      </c>
      <c r="C66" s="508" t="str">
        <f>+'budget4542.a'!C90</f>
        <v>Other Supplies NOT ALLOWABLE COST</v>
      </c>
      <c r="D66" s="494">
        <f>+'budget4542.a'!H90</f>
        <v>0</v>
      </c>
      <c r="E66" s="495"/>
      <c r="F66" s="496">
        <f>+E66+'Jan-Mar Qtr Report'!F66</f>
        <v>0</v>
      </c>
      <c r="G66" s="495"/>
      <c r="H66" s="496">
        <f>+G66+'Jan-Mar Qtr Report'!H66</f>
        <v>0</v>
      </c>
      <c r="I66" s="497">
        <f t="shared" si="5"/>
        <v>0</v>
      </c>
      <c r="J66" s="498">
        <f>+I66+'Jan-Mar Qtr Report'!J66</f>
        <v>0</v>
      </c>
      <c r="K66" s="495"/>
      <c r="L66" s="496">
        <f>+K66+'Jan-Mar Qtr Report'!L66</f>
        <v>0</v>
      </c>
      <c r="M66" s="499"/>
      <c r="N66" s="500">
        <f t="shared" si="6"/>
        <v>0</v>
      </c>
      <c r="O66" s="501">
        <f t="shared" si="6"/>
        <v>0</v>
      </c>
      <c r="P66" s="504"/>
      <c r="Q66" s="510"/>
      <c r="R66" s="504"/>
      <c r="S66" s="505">
        <f t="shared" si="2"/>
        <v>0</v>
      </c>
      <c r="T66" s="506"/>
      <c r="U66" s="505">
        <f t="shared" si="3"/>
        <v>0</v>
      </c>
    </row>
    <row r="67" spans="1:21" ht="21.75" customHeight="1">
      <c r="A67" s="492"/>
      <c r="B67" s="508" t="str">
        <f>+'budget4542.a'!B91</f>
        <v>1060</v>
      </c>
      <c r="C67" s="624" t="str">
        <f>+'budget4542.a'!C91</f>
        <v>Computer Equipment *</v>
      </c>
      <c r="D67" s="494">
        <f>+'budget4542.a'!H91</f>
        <v>0</v>
      </c>
      <c r="E67" s="495"/>
      <c r="F67" s="496">
        <f>+E67+'Jan-Mar Qtr Report'!F67</f>
        <v>0</v>
      </c>
      <c r="G67" s="495"/>
      <c r="H67" s="496">
        <f>+G67+'Jan-Mar Qtr Report'!H67</f>
        <v>0</v>
      </c>
      <c r="I67" s="497">
        <f t="shared" si="5"/>
        <v>0</v>
      </c>
      <c r="J67" s="498">
        <f>+I67+'Jan-Mar Qtr Report'!J67</f>
        <v>0</v>
      </c>
      <c r="K67" s="495"/>
      <c r="L67" s="496">
        <f>+K67+'Jan-Mar Qtr Report'!L67</f>
        <v>0</v>
      </c>
      <c r="M67" s="499"/>
      <c r="N67" s="500">
        <f t="shared" si="6"/>
        <v>0</v>
      </c>
      <c r="O67" s="625">
        <f t="shared" si="6"/>
        <v>0</v>
      </c>
      <c r="P67" s="504"/>
      <c r="Q67" s="510"/>
      <c r="R67" s="504"/>
      <c r="S67" s="505">
        <f t="shared" si="2"/>
        <v>0</v>
      </c>
      <c r="T67" s="506"/>
      <c r="U67" s="505">
        <f t="shared" si="3"/>
        <v>0</v>
      </c>
    </row>
    <row r="68" spans="1:21" ht="21.75" customHeight="1">
      <c r="A68" s="492"/>
      <c r="B68" s="508" t="str">
        <f>+'budget4542.a'!B92</f>
        <v>1073</v>
      </c>
      <c r="C68" s="624" t="str">
        <f>+'budget4542.a'!C92</f>
        <v>Office Equipment  *</v>
      </c>
      <c r="D68" s="494">
        <f>+'budget4542.a'!H92</f>
        <v>0</v>
      </c>
      <c r="E68" s="495"/>
      <c r="F68" s="496">
        <f>+E68+'Jan-Mar Qtr Report'!F68</f>
        <v>0</v>
      </c>
      <c r="G68" s="495"/>
      <c r="H68" s="496">
        <f>+G68+'Jan-Mar Qtr Report'!H68</f>
        <v>0</v>
      </c>
      <c r="I68" s="497">
        <f t="shared" si="5"/>
        <v>0</v>
      </c>
      <c r="J68" s="498">
        <f>+I68+'Jan-Mar Qtr Report'!J68</f>
        <v>0</v>
      </c>
      <c r="K68" s="495"/>
      <c r="L68" s="496">
        <f>+K68+'Jan-Mar Qtr Report'!L68</f>
        <v>0</v>
      </c>
      <c r="M68" s="499"/>
      <c r="N68" s="500">
        <f t="shared" si="6"/>
        <v>0</v>
      </c>
      <c r="O68" s="625">
        <f t="shared" si="6"/>
        <v>0</v>
      </c>
      <c r="P68" s="504"/>
      <c r="Q68" s="510"/>
      <c r="R68" s="504"/>
      <c r="S68" s="505">
        <f t="shared" si="2"/>
        <v>0</v>
      </c>
      <c r="T68" s="506"/>
      <c r="U68" s="505">
        <f t="shared" si="3"/>
        <v>0</v>
      </c>
    </row>
    <row r="69" spans="1:21" ht="21.75" customHeight="1">
      <c r="A69" s="492"/>
      <c r="B69" s="508" t="str">
        <f>+'budget4542.a'!B93</f>
        <v>1180</v>
      </c>
      <c r="C69" s="624" t="str">
        <f>+'budget4542.a'!C93</f>
        <v>Personal Computer Equipment *</v>
      </c>
      <c r="D69" s="494">
        <f>+'budget4542.a'!H93</f>
        <v>0</v>
      </c>
      <c r="E69" s="495"/>
      <c r="F69" s="496">
        <f>+E69+'Jan-Mar Qtr Report'!F69</f>
        <v>0</v>
      </c>
      <c r="G69" s="495"/>
      <c r="H69" s="496">
        <f>+G69+'Jan-Mar Qtr Report'!H69</f>
        <v>0</v>
      </c>
      <c r="I69" s="497">
        <f t="shared" si="5"/>
        <v>0</v>
      </c>
      <c r="J69" s="498">
        <f>+I69+'Jan-Mar Qtr Report'!J69</f>
        <v>0</v>
      </c>
      <c r="K69" s="495"/>
      <c r="L69" s="496">
        <f>+K69+'Jan-Mar Qtr Report'!L69</f>
        <v>0</v>
      </c>
      <c r="M69" s="499"/>
      <c r="N69" s="500">
        <f aca="true" t="shared" si="7" ref="N69:O77">K69+I69+G69+E69</f>
        <v>0</v>
      </c>
      <c r="O69" s="625">
        <f t="shared" si="7"/>
        <v>0</v>
      </c>
      <c r="P69" s="504"/>
      <c r="Q69" s="510"/>
      <c r="R69" s="504"/>
      <c r="S69" s="505">
        <f t="shared" si="2"/>
        <v>0</v>
      </c>
      <c r="T69" s="506"/>
      <c r="U69" s="505">
        <f t="shared" si="3"/>
        <v>0</v>
      </c>
    </row>
    <row r="70" spans="1:21" ht="21.75" customHeight="1">
      <c r="A70" s="492"/>
      <c r="B70" s="508" t="str">
        <f>+'budget4542.a'!B94</f>
        <v>1192</v>
      </c>
      <c r="C70" s="624" t="str">
        <f>+'budget4542.a'!C94</f>
        <v>Medical Equipment *</v>
      </c>
      <c r="D70" s="494">
        <f>+'budget4542.a'!H94</f>
        <v>0</v>
      </c>
      <c r="E70" s="495"/>
      <c r="F70" s="496">
        <f>+E70+'Jan-Mar Qtr Report'!F70</f>
        <v>0</v>
      </c>
      <c r="G70" s="495"/>
      <c r="H70" s="496">
        <f>+G70+'Jan-Mar Qtr Report'!H70</f>
        <v>0</v>
      </c>
      <c r="I70" s="497">
        <f t="shared" si="5"/>
        <v>0</v>
      </c>
      <c r="J70" s="498">
        <f>+I70+'Jan-Mar Qtr Report'!J70</f>
        <v>0</v>
      </c>
      <c r="K70" s="495"/>
      <c r="L70" s="496">
        <f>+K70+'Jan-Mar Qtr Report'!L70</f>
        <v>0</v>
      </c>
      <c r="M70" s="499"/>
      <c r="N70" s="500">
        <f t="shared" si="7"/>
        <v>0</v>
      </c>
      <c r="O70" s="625">
        <f t="shared" si="7"/>
        <v>0</v>
      </c>
      <c r="P70" s="504"/>
      <c r="Q70" s="510"/>
      <c r="R70" s="504"/>
      <c r="S70" s="505">
        <f t="shared" si="2"/>
        <v>0</v>
      </c>
      <c r="T70" s="506"/>
      <c r="U70" s="505">
        <f t="shared" si="3"/>
        <v>0</v>
      </c>
    </row>
    <row r="71" spans="1:21" ht="21.75" customHeight="1">
      <c r="A71" s="492"/>
      <c r="B71" s="508" t="str">
        <f>+'budget4542.a'!B95</f>
        <v>1193</v>
      </c>
      <c r="C71" s="624" t="str">
        <f>+'budget4542.a'!C95</f>
        <v>Office Equipment  *</v>
      </c>
      <c r="D71" s="494">
        <f>+'budget4542.a'!H95</f>
        <v>0</v>
      </c>
      <c r="E71" s="495"/>
      <c r="F71" s="496">
        <f>+E71+'Jan-Mar Qtr Report'!F71</f>
        <v>0</v>
      </c>
      <c r="G71" s="495"/>
      <c r="H71" s="496">
        <f>+G71+'Jan-Mar Qtr Report'!H71</f>
        <v>0</v>
      </c>
      <c r="I71" s="497">
        <f t="shared" si="5"/>
        <v>0</v>
      </c>
      <c r="J71" s="498">
        <f>+I71+'Jan-Mar Qtr Report'!J71</f>
        <v>0</v>
      </c>
      <c r="K71" s="495"/>
      <c r="L71" s="496">
        <f>+K71+'Jan-Mar Qtr Report'!L71</f>
        <v>0</v>
      </c>
      <c r="M71" s="499"/>
      <c r="N71" s="500">
        <f t="shared" si="7"/>
        <v>0</v>
      </c>
      <c r="O71" s="625">
        <f t="shared" si="7"/>
        <v>0</v>
      </c>
      <c r="P71" s="504"/>
      <c r="Q71" s="510"/>
      <c r="R71" s="504"/>
      <c r="S71" s="505">
        <f t="shared" si="2"/>
        <v>0</v>
      </c>
      <c r="T71" s="506"/>
      <c r="U71" s="505">
        <f t="shared" si="3"/>
        <v>0</v>
      </c>
    </row>
    <row r="72" spans="1:21" ht="21.75" customHeight="1">
      <c r="A72" s="492"/>
      <c r="B72" s="508" t="str">
        <f>+'budget4542.a'!B96</f>
        <v>1331</v>
      </c>
      <c r="C72" s="508" t="str">
        <f>+'budget4542.a'!C96</f>
        <v>Dues &amp; Memberships</v>
      </c>
      <c r="D72" s="494">
        <f>+'budget4542.a'!H96</f>
        <v>0</v>
      </c>
      <c r="E72" s="495"/>
      <c r="F72" s="496">
        <f>+E72+'Jan-Mar Qtr Report'!F72</f>
        <v>0</v>
      </c>
      <c r="G72" s="495"/>
      <c r="H72" s="496">
        <f>+G72+'Jan-Mar Qtr Report'!H72</f>
        <v>0</v>
      </c>
      <c r="I72" s="497">
        <f t="shared" si="5"/>
        <v>0</v>
      </c>
      <c r="J72" s="498">
        <f>+I72+'Jan-Mar Qtr Report'!J72</f>
        <v>0</v>
      </c>
      <c r="K72" s="495"/>
      <c r="L72" s="496">
        <f>+K72+'Jan-Mar Qtr Report'!L72</f>
        <v>0</v>
      </c>
      <c r="M72" s="499"/>
      <c r="N72" s="500">
        <f t="shared" si="7"/>
        <v>0</v>
      </c>
      <c r="O72" s="626">
        <f t="shared" si="7"/>
        <v>0</v>
      </c>
      <c r="P72" s="504"/>
      <c r="Q72" s="510"/>
      <c r="R72" s="504"/>
      <c r="S72" s="505">
        <f t="shared" si="2"/>
        <v>0</v>
      </c>
      <c r="T72" s="506"/>
      <c r="U72" s="505">
        <f t="shared" si="3"/>
        <v>0</v>
      </c>
    </row>
    <row r="73" spans="1:21" ht="21.75" customHeight="1">
      <c r="A73" s="492"/>
      <c r="B73" s="508" t="str">
        <f>+'budget4542.a'!B97</f>
        <v>1332</v>
      </c>
      <c r="C73" s="508" t="str">
        <f>+'budget4542.a'!C97</f>
        <v>Insurance</v>
      </c>
      <c r="D73" s="494">
        <f>+'budget4542.a'!H97</f>
        <v>0</v>
      </c>
      <c r="E73" s="495"/>
      <c r="F73" s="496">
        <f>+E73+'Jan-Mar Qtr Report'!F73</f>
        <v>0</v>
      </c>
      <c r="G73" s="495"/>
      <c r="H73" s="496">
        <f>+G73+'Jan-Mar Qtr Report'!H73</f>
        <v>0</v>
      </c>
      <c r="I73" s="497">
        <f t="shared" si="5"/>
        <v>0</v>
      </c>
      <c r="J73" s="498">
        <f>+I73+'Jan-Mar Qtr Report'!J73</f>
        <v>0</v>
      </c>
      <c r="K73" s="495"/>
      <c r="L73" s="496">
        <f>+K73+'Jan-Mar Qtr Report'!L73</f>
        <v>0</v>
      </c>
      <c r="M73" s="499"/>
      <c r="N73" s="500">
        <f t="shared" si="7"/>
        <v>0</v>
      </c>
      <c r="O73" s="626">
        <f t="shared" si="7"/>
        <v>0</v>
      </c>
      <c r="P73" s="504"/>
      <c r="Q73" s="510"/>
      <c r="R73" s="504"/>
      <c r="S73" s="505">
        <f t="shared" si="2"/>
        <v>0</v>
      </c>
      <c r="T73" s="506"/>
      <c r="U73" s="505">
        <f t="shared" si="3"/>
        <v>0</v>
      </c>
    </row>
    <row r="74" spans="1:21" ht="21.75" customHeight="1">
      <c r="A74" s="492"/>
      <c r="B74" s="508" t="str">
        <f>+'budget4542.a'!B98</f>
        <v>1334</v>
      </c>
      <c r="C74" s="508" t="str">
        <f>+'budget4542.a'!C98</f>
        <v>Rent</v>
      </c>
      <c r="D74" s="494">
        <f>+'budget4542.a'!H98</f>
        <v>0</v>
      </c>
      <c r="E74" s="495"/>
      <c r="F74" s="496">
        <f>+E74+'Jan-Mar Qtr Report'!F74</f>
        <v>0</v>
      </c>
      <c r="G74" s="495"/>
      <c r="H74" s="496">
        <f>+G74+'Jan-Mar Qtr Report'!H74</f>
        <v>0</v>
      </c>
      <c r="I74" s="497">
        <f t="shared" si="5"/>
        <v>0</v>
      </c>
      <c r="J74" s="498">
        <f>+I74+'Jan-Mar Qtr Report'!J74</f>
        <v>0</v>
      </c>
      <c r="K74" s="495"/>
      <c r="L74" s="496">
        <f>+K74+'Jan-Mar Qtr Report'!L74</f>
        <v>0</v>
      </c>
      <c r="M74" s="499"/>
      <c r="N74" s="500">
        <f t="shared" si="7"/>
        <v>0</v>
      </c>
      <c r="O74" s="501">
        <f t="shared" si="7"/>
        <v>0</v>
      </c>
      <c r="P74" s="504"/>
      <c r="Q74" s="510"/>
      <c r="R74" s="504"/>
      <c r="S74" s="505">
        <f>+Q74-N74</f>
        <v>0</v>
      </c>
      <c r="T74" s="506"/>
      <c r="U74" s="505">
        <f>+D74-O74</f>
        <v>0</v>
      </c>
    </row>
    <row r="75" spans="1:21" ht="21.75" customHeight="1">
      <c r="A75" s="492"/>
      <c r="B75" s="508" t="str">
        <f>+'budget4542.a'!B99</f>
        <v>1336</v>
      </c>
      <c r="C75" s="508" t="str">
        <f>+'budget4542.a'!C99</f>
        <v>Subscriptions</v>
      </c>
      <c r="D75" s="494">
        <f>+'budget4542.a'!H99</f>
        <v>0</v>
      </c>
      <c r="E75" s="495"/>
      <c r="F75" s="496">
        <f>+E75+'Jan-Mar Qtr Report'!F75</f>
        <v>0</v>
      </c>
      <c r="G75" s="495"/>
      <c r="H75" s="496">
        <f>+G75+'Jan-Mar Qtr Report'!H75</f>
        <v>0</v>
      </c>
      <c r="I75" s="497">
        <f t="shared" si="5"/>
        <v>0</v>
      </c>
      <c r="J75" s="498">
        <f>+I75+'Jan-Mar Qtr Report'!J75</f>
        <v>0</v>
      </c>
      <c r="K75" s="495"/>
      <c r="L75" s="496">
        <f>+K75+'Jan-Mar Qtr Report'!L75</f>
        <v>0</v>
      </c>
      <c r="M75" s="499"/>
      <c r="N75" s="500">
        <f t="shared" si="7"/>
        <v>0</v>
      </c>
      <c r="O75" s="501">
        <f t="shared" si="7"/>
        <v>0</v>
      </c>
      <c r="P75" s="504"/>
      <c r="Q75" s="510"/>
      <c r="R75" s="504"/>
      <c r="S75" s="505">
        <f>+Q75-N75</f>
        <v>0</v>
      </c>
      <c r="T75" s="506"/>
      <c r="U75" s="505">
        <f>+D75-O75</f>
        <v>0</v>
      </c>
    </row>
    <row r="76" spans="1:21" ht="21.75" customHeight="1">
      <c r="A76" s="492"/>
      <c r="B76" s="508" t="str">
        <f>+'budget4542.a'!B100</f>
        <v>0802</v>
      </c>
      <c r="C76" s="508" t="str">
        <f>+'budget4542.a'!C100</f>
        <v>Administration (WIC Temps)</v>
      </c>
      <c r="D76" s="494">
        <f>+'budget4542.a'!H100</f>
        <v>0</v>
      </c>
      <c r="E76" s="495"/>
      <c r="F76" s="496">
        <f>+E76+'Jan-Mar Qtr Report'!F76</f>
        <v>0</v>
      </c>
      <c r="G76" s="495"/>
      <c r="H76" s="496">
        <f>+G76+'Jan-Mar Qtr Report'!H76</f>
        <v>0</v>
      </c>
      <c r="I76" s="497">
        <f t="shared" si="5"/>
        <v>0</v>
      </c>
      <c r="J76" s="498">
        <f>+I76+'Jan-Mar Qtr Report'!J76</f>
        <v>0</v>
      </c>
      <c r="K76" s="495"/>
      <c r="L76" s="496">
        <f>+K76+'Jan-Mar Qtr Report'!L76</f>
        <v>0</v>
      </c>
      <c r="M76" s="499"/>
      <c r="N76" s="500">
        <f t="shared" si="7"/>
        <v>0</v>
      </c>
      <c r="O76" s="501">
        <f t="shared" si="7"/>
        <v>0</v>
      </c>
      <c r="P76" s="504"/>
      <c r="Q76" s="510"/>
      <c r="R76" s="504"/>
      <c r="S76" s="505">
        <f>+Q76-N76</f>
        <v>0</v>
      </c>
      <c r="T76" s="506"/>
      <c r="U76" s="505">
        <f>+D76-O76</f>
        <v>0</v>
      </c>
    </row>
    <row r="77" spans="1:21" ht="21.75" customHeight="1">
      <c r="A77" s="492"/>
      <c r="B77" s="508" t="str">
        <f>+'budget4542.a'!B101</f>
        <v>1198</v>
      </c>
      <c r="C77" s="508" t="str">
        <f>+'budget4542.a'!C101</f>
        <v>Other Equipment (below thresholds)</v>
      </c>
      <c r="D77" s="494">
        <f>+'budget4542.a'!H101</f>
        <v>0</v>
      </c>
      <c r="E77" s="495"/>
      <c r="F77" s="496">
        <f>+E77+'Jan-Mar Qtr Report'!F77</f>
        <v>0</v>
      </c>
      <c r="G77" s="495"/>
      <c r="H77" s="496">
        <f>+G77+'Jan-Mar Qtr Report'!H77</f>
        <v>0</v>
      </c>
      <c r="I77" s="497">
        <f t="shared" si="5"/>
        <v>0</v>
      </c>
      <c r="J77" s="498">
        <f>+I77+'Jan-Mar Qtr Report'!J77</f>
        <v>0</v>
      </c>
      <c r="K77" s="495"/>
      <c r="L77" s="496">
        <f>+K77+'Jan-Mar Qtr Report'!L77</f>
        <v>0</v>
      </c>
      <c r="M77" s="499"/>
      <c r="N77" s="500">
        <f t="shared" si="7"/>
        <v>0</v>
      </c>
      <c r="O77" s="501">
        <f t="shared" si="7"/>
        <v>0</v>
      </c>
      <c r="P77" s="504"/>
      <c r="Q77" s="510"/>
      <c r="R77" s="504"/>
      <c r="S77" s="505">
        <f>+Q77-N77</f>
        <v>0</v>
      </c>
      <c r="T77" s="506"/>
      <c r="U77" s="505">
        <f>+D77-O77</f>
        <v>0</v>
      </c>
    </row>
    <row r="78" spans="1:21" ht="21.75" customHeight="1">
      <c r="A78" s="492"/>
      <c r="B78" s="508" t="str">
        <f>+'budget4542.a'!B102</f>
        <v>0293</v>
      </c>
      <c r="C78" s="508" t="str">
        <f>+'budget4542.a'!C102</f>
        <v>County/Spec Pr - Health Ins,fringe</v>
      </c>
      <c r="D78" s="494">
        <f>+'budget4542.a'!H102</f>
        <v>0</v>
      </c>
      <c r="E78" s="495"/>
      <c r="F78" s="496">
        <f>+E78+'Jan-Mar Qtr Report'!F78</f>
        <v>0</v>
      </c>
      <c r="G78" s="495"/>
      <c r="H78" s="496">
        <f>+G78+'Jan-Mar Qtr Report'!H78</f>
        <v>0</v>
      </c>
      <c r="I78" s="497">
        <f aca="true" t="shared" si="8" ref="I78:I86">ROUND(($Q78*J$98),2)</f>
        <v>0</v>
      </c>
      <c r="J78" s="498">
        <f>+I78+'Jan-Mar Qtr Report'!J78</f>
        <v>0</v>
      </c>
      <c r="K78" s="495"/>
      <c r="L78" s="496">
        <f>+K78+'Jan-Mar Qtr Report'!L78</f>
        <v>0</v>
      </c>
      <c r="M78" s="499"/>
      <c r="N78" s="500">
        <f aca="true" t="shared" si="9" ref="N78:N86">K78+I78+G78+E78</f>
        <v>0</v>
      </c>
      <c r="O78" s="501">
        <f aca="true" t="shared" si="10" ref="O78:O86">L78+J78+H78+F78</f>
        <v>0</v>
      </c>
      <c r="P78" s="504"/>
      <c r="Q78" s="510"/>
      <c r="R78" s="504"/>
      <c r="S78" s="505">
        <f aca="true" t="shared" si="11" ref="S78:S86">+Q78-N78</f>
        <v>0</v>
      </c>
      <c r="T78" s="506"/>
      <c r="U78" s="505">
        <f aca="true" t="shared" si="12" ref="U78:U86">+D78-O78</f>
        <v>0</v>
      </c>
    </row>
    <row r="79" spans="1:21" ht="21.75" customHeight="1">
      <c r="A79" s="492"/>
      <c r="B79" s="508" t="str">
        <f>+'budget4542.a'!B103</f>
        <v>0185</v>
      </c>
      <c r="C79" s="508" t="str">
        <f>+'budget4542.a'!C103</f>
        <v>Leave payout</v>
      </c>
      <c r="D79" s="494">
        <f>+'budget4542.a'!H103</f>
        <v>0</v>
      </c>
      <c r="E79" s="495"/>
      <c r="F79" s="496">
        <f>+E79+'Jan-Mar Qtr Report'!F79</f>
        <v>0</v>
      </c>
      <c r="G79" s="495"/>
      <c r="H79" s="496">
        <f>+G79+'Jan-Mar Qtr Report'!H79</f>
        <v>0</v>
      </c>
      <c r="I79" s="497">
        <f t="shared" si="8"/>
        <v>0</v>
      </c>
      <c r="J79" s="498">
        <f>+I79+'Jan-Mar Qtr Report'!J79</f>
        <v>0</v>
      </c>
      <c r="K79" s="495"/>
      <c r="L79" s="496">
        <f>+K79+'Jan-Mar Qtr Report'!L79</f>
        <v>0</v>
      </c>
      <c r="M79" s="499"/>
      <c r="N79" s="500">
        <f t="shared" si="9"/>
        <v>0</v>
      </c>
      <c r="O79" s="501">
        <f t="shared" si="10"/>
        <v>0</v>
      </c>
      <c r="P79" s="504"/>
      <c r="Q79" s="510"/>
      <c r="R79" s="504"/>
      <c r="S79" s="505">
        <f t="shared" si="11"/>
        <v>0</v>
      </c>
      <c r="T79" s="506"/>
      <c r="U79" s="505">
        <f t="shared" si="12"/>
        <v>0</v>
      </c>
    </row>
    <row r="80" spans="1:21" ht="21.75" customHeight="1">
      <c r="A80" s="492"/>
      <c r="B80" s="508">
        <f>+'budget4542.a'!B104</f>
        <v>0</v>
      </c>
      <c r="C80" s="508">
        <f>+'budget4542.a'!C104</f>
        <v>0</v>
      </c>
      <c r="D80" s="494">
        <f>+'budget4542.a'!H104</f>
        <v>0</v>
      </c>
      <c r="E80" s="495"/>
      <c r="F80" s="496">
        <f>+E80+'Jan-Mar Qtr Report'!F80</f>
        <v>0</v>
      </c>
      <c r="G80" s="495"/>
      <c r="H80" s="496">
        <f>+G80+'Jan-Mar Qtr Report'!H80</f>
        <v>0</v>
      </c>
      <c r="I80" s="497">
        <f t="shared" si="8"/>
        <v>0</v>
      </c>
      <c r="J80" s="498">
        <f>+I80+'Jan-Mar Qtr Report'!J80</f>
        <v>0</v>
      </c>
      <c r="K80" s="495"/>
      <c r="L80" s="496">
        <f>+K80+'Jan-Mar Qtr Report'!L80</f>
        <v>0</v>
      </c>
      <c r="M80" s="499"/>
      <c r="N80" s="500">
        <f t="shared" si="9"/>
        <v>0</v>
      </c>
      <c r="O80" s="501">
        <f t="shared" si="10"/>
        <v>0</v>
      </c>
      <c r="P80" s="504"/>
      <c r="Q80" s="510"/>
      <c r="R80" s="504"/>
      <c r="S80" s="505">
        <f t="shared" si="11"/>
        <v>0</v>
      </c>
      <c r="T80" s="506"/>
      <c r="U80" s="505">
        <f t="shared" si="12"/>
        <v>0</v>
      </c>
    </row>
    <row r="81" spans="1:21" ht="21.75" customHeight="1">
      <c r="A81" s="492"/>
      <c r="B81" s="508">
        <f>+'budget4542.a'!B105</f>
        <v>0</v>
      </c>
      <c r="C81" s="508">
        <f>+'budget4542.a'!C105</f>
        <v>0</v>
      </c>
      <c r="D81" s="494">
        <f>+'budget4542.a'!H105</f>
        <v>0</v>
      </c>
      <c r="E81" s="495"/>
      <c r="F81" s="496">
        <f>+E81+'Jan-Mar Qtr Report'!F81</f>
        <v>0</v>
      </c>
      <c r="G81" s="495"/>
      <c r="H81" s="496">
        <f>+G81+'Jan-Mar Qtr Report'!H81</f>
        <v>0</v>
      </c>
      <c r="I81" s="497">
        <f t="shared" si="8"/>
        <v>0</v>
      </c>
      <c r="J81" s="498">
        <f>+I81+'Jan-Mar Qtr Report'!J81</f>
        <v>0</v>
      </c>
      <c r="K81" s="495"/>
      <c r="L81" s="496">
        <f>+K81+'Jan-Mar Qtr Report'!L81</f>
        <v>0</v>
      </c>
      <c r="M81" s="499"/>
      <c r="N81" s="500">
        <f t="shared" si="9"/>
        <v>0</v>
      </c>
      <c r="O81" s="501">
        <f t="shared" si="10"/>
        <v>0</v>
      </c>
      <c r="P81" s="504"/>
      <c r="Q81" s="510"/>
      <c r="R81" s="504"/>
      <c r="S81" s="505">
        <f t="shared" si="11"/>
        <v>0</v>
      </c>
      <c r="T81" s="506"/>
      <c r="U81" s="505">
        <f t="shared" si="12"/>
        <v>0</v>
      </c>
    </row>
    <row r="82" spans="1:21" ht="21.75" customHeight="1">
      <c r="A82" s="492"/>
      <c r="B82" s="508">
        <f>+'budget4542.a'!B106</f>
        <v>0</v>
      </c>
      <c r="C82" s="508">
        <f>+'budget4542.a'!C106</f>
        <v>0</v>
      </c>
      <c r="D82" s="494">
        <f>+'budget4542.a'!H106</f>
        <v>0</v>
      </c>
      <c r="E82" s="495"/>
      <c r="F82" s="496">
        <f>+E82+'Jan-Mar Qtr Report'!F82</f>
        <v>0</v>
      </c>
      <c r="G82" s="495"/>
      <c r="H82" s="496">
        <f>+G82+'Jan-Mar Qtr Report'!H82</f>
        <v>0</v>
      </c>
      <c r="I82" s="497">
        <f t="shared" si="8"/>
        <v>0</v>
      </c>
      <c r="J82" s="498">
        <f>+I82+'Jan-Mar Qtr Report'!J82</f>
        <v>0</v>
      </c>
      <c r="K82" s="495"/>
      <c r="L82" s="496">
        <f>+K82+'Jan-Mar Qtr Report'!L82</f>
        <v>0</v>
      </c>
      <c r="M82" s="499"/>
      <c r="N82" s="500">
        <f t="shared" si="9"/>
        <v>0</v>
      </c>
      <c r="O82" s="501">
        <f t="shared" si="10"/>
        <v>0</v>
      </c>
      <c r="P82" s="504"/>
      <c r="Q82" s="510"/>
      <c r="R82" s="504"/>
      <c r="S82" s="505">
        <f t="shared" si="11"/>
        <v>0</v>
      </c>
      <c r="T82" s="506"/>
      <c r="U82" s="505">
        <f t="shared" si="12"/>
        <v>0</v>
      </c>
    </row>
    <row r="83" spans="1:21" ht="21.75" customHeight="1">
      <c r="A83" s="492"/>
      <c r="B83" s="508">
        <f>+'budget4542.a'!B107</f>
        <v>0</v>
      </c>
      <c r="C83" s="508">
        <f>+'budget4542.a'!C107</f>
        <v>0</v>
      </c>
      <c r="D83" s="494">
        <f>+'budget4542.a'!H107</f>
        <v>0</v>
      </c>
      <c r="E83" s="495"/>
      <c r="F83" s="496">
        <f>+E83+'Jan-Mar Qtr Report'!F83</f>
        <v>0</v>
      </c>
      <c r="G83" s="495"/>
      <c r="H83" s="496">
        <f>+G83+'Jan-Mar Qtr Report'!H83</f>
        <v>0</v>
      </c>
      <c r="I83" s="497">
        <f t="shared" si="8"/>
        <v>0</v>
      </c>
      <c r="J83" s="498">
        <f>+I83+'Jan-Mar Qtr Report'!J83</f>
        <v>0</v>
      </c>
      <c r="K83" s="495"/>
      <c r="L83" s="496">
        <f>+K83+'Jan-Mar Qtr Report'!L83</f>
        <v>0</v>
      </c>
      <c r="M83" s="499"/>
      <c r="N83" s="500">
        <f t="shared" si="9"/>
        <v>0</v>
      </c>
      <c r="O83" s="501">
        <f t="shared" si="10"/>
        <v>0</v>
      </c>
      <c r="P83" s="504"/>
      <c r="Q83" s="510"/>
      <c r="R83" s="504"/>
      <c r="S83" s="505">
        <f t="shared" si="11"/>
        <v>0</v>
      </c>
      <c r="T83" s="506"/>
      <c r="U83" s="505">
        <f t="shared" si="12"/>
        <v>0</v>
      </c>
    </row>
    <row r="84" spans="1:21" ht="21.75" customHeight="1">
      <c r="A84" s="492"/>
      <c r="B84" s="508">
        <f>+'budget4542.a'!B108</f>
        <v>0</v>
      </c>
      <c r="C84" s="508">
        <f>+'budget4542.a'!C108</f>
        <v>0</v>
      </c>
      <c r="D84" s="494">
        <f>+'budget4542.a'!H108</f>
        <v>0</v>
      </c>
      <c r="E84" s="495"/>
      <c r="F84" s="496">
        <f>+E84+'Jan-Mar Qtr Report'!F84</f>
        <v>0</v>
      </c>
      <c r="G84" s="495"/>
      <c r="H84" s="496">
        <f>+G84+'Jan-Mar Qtr Report'!H84</f>
        <v>0</v>
      </c>
      <c r="I84" s="497">
        <f t="shared" si="8"/>
        <v>0</v>
      </c>
      <c r="J84" s="498">
        <f>+I84+'Jan-Mar Qtr Report'!J84</f>
        <v>0</v>
      </c>
      <c r="K84" s="495"/>
      <c r="L84" s="496">
        <f>+K84+'Jan-Mar Qtr Report'!L84</f>
        <v>0</v>
      </c>
      <c r="M84" s="499"/>
      <c r="N84" s="500">
        <f t="shared" si="9"/>
        <v>0</v>
      </c>
      <c r="O84" s="501">
        <f t="shared" si="10"/>
        <v>0</v>
      </c>
      <c r="P84" s="504"/>
      <c r="Q84" s="510"/>
      <c r="R84" s="504"/>
      <c r="S84" s="505">
        <f t="shared" si="11"/>
        <v>0</v>
      </c>
      <c r="T84" s="506"/>
      <c r="U84" s="505">
        <f t="shared" si="12"/>
        <v>0</v>
      </c>
    </row>
    <row r="85" spans="1:21" ht="21.75" customHeight="1">
      <c r="A85" s="492"/>
      <c r="B85" s="508">
        <f>+'budget4542.a'!B109</f>
        <v>0</v>
      </c>
      <c r="C85" s="508">
        <f>+'budget4542.a'!C109</f>
        <v>0</v>
      </c>
      <c r="D85" s="494">
        <f>+'budget4542.a'!H109</f>
        <v>0</v>
      </c>
      <c r="E85" s="495"/>
      <c r="F85" s="496">
        <f>+E85+'Jan-Mar Qtr Report'!F85</f>
        <v>0</v>
      </c>
      <c r="G85" s="495"/>
      <c r="H85" s="496">
        <f>+G85+'Jan-Mar Qtr Report'!H85</f>
        <v>0</v>
      </c>
      <c r="I85" s="497">
        <f t="shared" si="8"/>
        <v>0</v>
      </c>
      <c r="J85" s="498">
        <f>+I85+'Jan-Mar Qtr Report'!J85</f>
        <v>0</v>
      </c>
      <c r="K85" s="495"/>
      <c r="L85" s="496">
        <f>+K85+'Jan-Mar Qtr Report'!L85</f>
        <v>0</v>
      </c>
      <c r="M85" s="499"/>
      <c r="N85" s="500">
        <f t="shared" si="9"/>
        <v>0</v>
      </c>
      <c r="O85" s="501">
        <f t="shared" si="10"/>
        <v>0</v>
      </c>
      <c r="P85" s="504"/>
      <c r="Q85" s="510"/>
      <c r="R85" s="504"/>
      <c r="S85" s="505">
        <f t="shared" si="11"/>
        <v>0</v>
      </c>
      <c r="T85" s="506"/>
      <c r="U85" s="505">
        <f t="shared" si="12"/>
        <v>0</v>
      </c>
    </row>
    <row r="86" spans="1:21" ht="21.75" customHeight="1">
      <c r="A86" s="492"/>
      <c r="B86" s="508">
        <f>+'budget4542.a'!B110</f>
        <v>0</v>
      </c>
      <c r="C86" s="508">
        <f>+'budget4542.a'!C110</f>
        <v>0</v>
      </c>
      <c r="D86" s="494">
        <f>+'budget4542.a'!H110</f>
        <v>0</v>
      </c>
      <c r="E86" s="495"/>
      <c r="F86" s="496">
        <f>+E86+'Jan-Mar Qtr Report'!F86</f>
        <v>0</v>
      </c>
      <c r="G86" s="495"/>
      <c r="H86" s="496">
        <f>+G86+'Jan-Mar Qtr Report'!H86</f>
        <v>0</v>
      </c>
      <c r="I86" s="497">
        <f t="shared" si="8"/>
        <v>0</v>
      </c>
      <c r="J86" s="498">
        <f>+I86+'Jan-Mar Qtr Report'!J86</f>
        <v>0</v>
      </c>
      <c r="K86" s="495"/>
      <c r="L86" s="496">
        <f>+K86+'Jan-Mar Qtr Report'!L86</f>
        <v>0</v>
      </c>
      <c r="M86" s="499"/>
      <c r="N86" s="500">
        <f t="shared" si="9"/>
        <v>0</v>
      </c>
      <c r="O86" s="501">
        <f t="shared" si="10"/>
        <v>0</v>
      </c>
      <c r="P86" s="504"/>
      <c r="Q86" s="510"/>
      <c r="R86" s="504"/>
      <c r="S86" s="505">
        <f t="shared" si="11"/>
        <v>0</v>
      </c>
      <c r="T86" s="506"/>
      <c r="U86" s="505">
        <f t="shared" si="12"/>
        <v>0</v>
      </c>
    </row>
    <row r="87" spans="1:21" ht="21.75" customHeight="1">
      <c r="A87" s="492"/>
      <c r="B87" s="508">
        <f>+'budget4542.a'!B111</f>
        <v>0</v>
      </c>
      <c r="C87" s="508">
        <f>+'budget4542.a'!C111</f>
        <v>0</v>
      </c>
      <c r="D87" s="494">
        <f>+'budget4542.a'!H111</f>
        <v>0</v>
      </c>
      <c r="E87" s="495"/>
      <c r="F87" s="496">
        <f>+E87+'Jan-Mar Qtr Report'!F87</f>
        <v>0</v>
      </c>
      <c r="G87" s="495"/>
      <c r="H87" s="496">
        <f>+G87+'Jan-Mar Qtr Report'!H87</f>
        <v>0</v>
      </c>
      <c r="I87" s="497">
        <f>ROUND(($Q87*J$98),2)</f>
        <v>0</v>
      </c>
      <c r="J87" s="498">
        <f>+I87+'Jan-Mar Qtr Report'!J87</f>
        <v>0</v>
      </c>
      <c r="K87" s="495"/>
      <c r="L87" s="496">
        <f>+K87+'Jan-Mar Qtr Report'!L87</f>
        <v>0</v>
      </c>
      <c r="M87" s="499"/>
      <c r="N87" s="500">
        <f>K87+I87+G87+E87</f>
        <v>0</v>
      </c>
      <c r="O87" s="501">
        <f>L87+J87+H87+F87</f>
        <v>0</v>
      </c>
      <c r="P87" s="504"/>
      <c r="Q87" s="510"/>
      <c r="R87" s="504"/>
      <c r="S87" s="505">
        <f>+Q87-N87</f>
        <v>0</v>
      </c>
      <c r="T87" s="506"/>
      <c r="U87" s="505">
        <f>+D87-O87</f>
        <v>0</v>
      </c>
    </row>
    <row r="88" spans="1:21" ht="19.5" customHeight="1" thickBot="1">
      <c r="A88" s="492"/>
      <c r="B88" s="555"/>
      <c r="C88" s="555"/>
      <c r="D88" s="556"/>
      <c r="E88" s="557"/>
      <c r="F88" s="558"/>
      <c r="G88" s="559"/>
      <c r="H88" s="558"/>
      <c r="I88" s="560"/>
      <c r="J88" s="561"/>
      <c r="K88" s="559"/>
      <c r="L88" s="558"/>
      <c r="M88" s="557"/>
      <c r="N88" s="557"/>
      <c r="O88" s="557"/>
      <c r="P88" s="504"/>
      <c r="Q88" s="504"/>
      <c r="R88" s="504"/>
      <c r="S88" s="562"/>
      <c r="T88" s="563"/>
      <c r="U88" s="562"/>
    </row>
    <row r="89" spans="1:21" ht="21.75" customHeight="1" thickTop="1">
      <c r="A89" s="537"/>
      <c r="B89" s="555"/>
      <c r="C89" s="493" t="s">
        <v>478</v>
      </c>
      <c r="D89" s="564">
        <f aca="true" t="shared" si="13" ref="D89:L89">SUM(D14:D88)</f>
        <v>0</v>
      </c>
      <c r="E89" s="513">
        <f t="shared" si="13"/>
        <v>0</v>
      </c>
      <c r="F89" s="514">
        <f t="shared" si="13"/>
        <v>0</v>
      </c>
      <c r="G89" s="513">
        <f t="shared" si="13"/>
        <v>0</v>
      </c>
      <c r="H89" s="514">
        <f t="shared" si="13"/>
        <v>0</v>
      </c>
      <c r="I89" s="515">
        <f t="shared" si="13"/>
        <v>0</v>
      </c>
      <c r="J89" s="516">
        <f t="shared" si="13"/>
        <v>0</v>
      </c>
      <c r="K89" s="515">
        <f t="shared" si="13"/>
        <v>0</v>
      </c>
      <c r="L89" s="516">
        <f t="shared" si="13"/>
        <v>0</v>
      </c>
      <c r="M89" s="499"/>
      <c r="N89" s="515">
        <f>SUM(N14:N88)</f>
        <v>0</v>
      </c>
      <c r="O89" s="516">
        <f>SUM(O14:O88)</f>
        <v>0</v>
      </c>
      <c r="P89" s="504"/>
      <c r="Q89" s="517">
        <f>SUM(Q14:Q88)</f>
        <v>0</v>
      </c>
      <c r="R89" s="502"/>
      <c r="S89" s="565">
        <f>SUM(S14:S88)</f>
        <v>0</v>
      </c>
      <c r="T89" s="506"/>
      <c r="U89" s="565">
        <f>SUM(U14:U88)</f>
        <v>0</v>
      </c>
    </row>
    <row r="90" spans="1:21" ht="21.75" customHeight="1">
      <c r="A90" s="537"/>
      <c r="B90" s="555"/>
      <c r="C90" s="566" t="str">
        <f>+'Jul-Sep Qtr Report'!C90</f>
        <v>INDIRECT COSTS (Limited to 15% of Salaries, Special Pmts)</v>
      </c>
      <c r="D90" s="567">
        <f>+'budget4542.a'!H76</f>
        <v>0</v>
      </c>
      <c r="E90" s="495"/>
      <c r="F90" s="496">
        <f>+E90+'Jan-Mar Qtr Report'!F90</f>
        <v>0</v>
      </c>
      <c r="G90" s="495"/>
      <c r="H90" s="496">
        <f>+G90+'Jan-Mar Qtr Report'!H90</f>
        <v>0</v>
      </c>
      <c r="I90" s="495">
        <f>ROUND(($Q90*J$98),2)</f>
        <v>0</v>
      </c>
      <c r="J90" s="496">
        <f>+I90+'Jan-Mar Qtr Report'!J90</f>
        <v>0</v>
      </c>
      <c r="K90" s="495"/>
      <c r="L90" s="512">
        <f>+K90+'Jan-Mar Qtr Report'!L90</f>
        <v>0</v>
      </c>
      <c r="M90" s="499"/>
      <c r="N90" s="500">
        <f>K90+I90+G90+E90</f>
        <v>0</v>
      </c>
      <c r="O90" s="501">
        <f>L90+J90+H90+F90</f>
        <v>0</v>
      </c>
      <c r="P90" s="504"/>
      <c r="Q90" s="518">
        <f>+Q100</f>
        <v>0</v>
      </c>
      <c r="R90" s="568"/>
      <c r="S90" s="569">
        <f>+Q90-N90</f>
        <v>0</v>
      </c>
      <c r="T90" s="506"/>
      <c r="U90" s="570">
        <f>+D90-O90</f>
        <v>0</v>
      </c>
    </row>
    <row r="91" spans="1:21" ht="21.75" customHeight="1" thickBot="1">
      <c r="A91" s="537"/>
      <c r="B91" s="555"/>
      <c r="C91" s="571" t="s">
        <v>479</v>
      </c>
      <c r="D91" s="572">
        <f>SUM(D89:D90)</f>
        <v>0</v>
      </c>
      <c r="E91" s="522">
        <f>SUM(E89:E90)+ROUND(0,7)</f>
        <v>0</v>
      </c>
      <c r="F91" s="520">
        <f aca="true" t="shared" si="14" ref="F91:L91">SUM(F89:F90)+ROUND(0,7)</f>
        <v>0</v>
      </c>
      <c r="G91" s="519">
        <f t="shared" si="14"/>
        <v>0</v>
      </c>
      <c r="H91" s="520">
        <f t="shared" si="14"/>
        <v>0</v>
      </c>
      <c r="I91" s="519">
        <f t="shared" si="14"/>
        <v>0</v>
      </c>
      <c r="J91" s="521">
        <f t="shared" si="14"/>
        <v>0</v>
      </c>
      <c r="K91" s="522">
        <f t="shared" si="14"/>
        <v>0</v>
      </c>
      <c r="L91" s="523">
        <f t="shared" si="14"/>
        <v>0</v>
      </c>
      <c r="M91" s="499"/>
      <c r="N91" s="522">
        <f>SUM(N89:N90)</f>
        <v>0</v>
      </c>
      <c r="O91" s="524">
        <f>SUM(O89:O90)</f>
        <v>0</v>
      </c>
      <c r="P91" s="504"/>
      <c r="Q91" s="525">
        <f>+Q90+Q89</f>
        <v>0</v>
      </c>
      <c r="R91" s="573"/>
      <c r="S91" s="574">
        <f>+S90+S89</f>
        <v>0</v>
      </c>
      <c r="T91" s="506"/>
      <c r="U91" s="574">
        <f>+U90+U89</f>
        <v>0</v>
      </c>
    </row>
    <row r="92" spans="1:21" ht="18" customHeight="1" thickTop="1">
      <c r="A92" s="537"/>
      <c r="B92" s="537"/>
      <c r="C92" s="527"/>
      <c r="D92" s="537" t="s">
        <v>0</v>
      </c>
      <c r="E92" s="504"/>
      <c r="F92" s="504"/>
      <c r="G92" s="504"/>
      <c r="H92" s="504"/>
      <c r="I92" s="504"/>
      <c r="J92" s="504"/>
      <c r="K92" s="499"/>
      <c r="L92" s="499"/>
      <c r="M92" s="499"/>
      <c r="N92" s="504"/>
      <c r="O92" s="504"/>
      <c r="P92" s="504"/>
      <c r="Q92" s="504"/>
      <c r="R92" s="576"/>
      <c r="S92" s="1080" t="s">
        <v>606</v>
      </c>
      <c r="T92" s="504"/>
      <c r="U92" s="577"/>
    </row>
    <row r="93" spans="1:21" ht="19.5" customHeight="1" thickBot="1">
      <c r="A93" s="537"/>
      <c r="B93" s="537"/>
      <c r="C93" s="579" t="s">
        <v>480</v>
      </c>
      <c r="D93" s="579"/>
      <c r="E93" s="579"/>
      <c r="F93" s="579"/>
      <c r="G93" s="579"/>
      <c r="H93" s="579"/>
      <c r="I93" s="579"/>
      <c r="J93" s="579"/>
      <c r="K93" s="578"/>
      <c r="L93" s="578"/>
      <c r="M93" s="580"/>
      <c r="N93" s="580"/>
      <c r="O93" s="580"/>
      <c r="P93" s="537"/>
      <c r="Q93" s="581"/>
      <c r="R93" s="581"/>
      <c r="S93" s="1089"/>
      <c r="T93" s="581"/>
      <c r="U93" s="528"/>
    </row>
    <row r="94" spans="1:21" ht="19.5" customHeight="1">
      <c r="A94" s="537"/>
      <c r="B94" s="537"/>
      <c r="C94" s="537"/>
      <c r="D94" s="537"/>
      <c r="E94" s="537"/>
      <c r="F94" s="537"/>
      <c r="G94" s="537"/>
      <c r="H94" s="537"/>
      <c r="I94" s="537"/>
      <c r="J94" s="537"/>
      <c r="K94" s="492"/>
      <c r="L94" s="492"/>
      <c r="M94" s="492"/>
      <c r="N94" s="492"/>
      <c r="O94" s="492"/>
      <c r="P94" s="537"/>
      <c r="Q94" s="581"/>
      <c r="R94" s="581"/>
      <c r="S94" s="1089"/>
      <c r="T94" s="581"/>
      <c r="U94" s="528"/>
    </row>
    <row r="95" spans="1:21" ht="20.25" customHeight="1">
      <c r="A95" s="537"/>
      <c r="B95" s="534" t="s">
        <v>481</v>
      </c>
      <c r="C95" s="616"/>
      <c r="D95" s="534"/>
      <c r="E95" s="534"/>
      <c r="F95" s="585" t="e">
        <f>F91/$O91</f>
        <v>#DIV/0!</v>
      </c>
      <c r="G95" s="534"/>
      <c r="H95" s="585" t="e">
        <f>H91/$O91</f>
        <v>#DIV/0!</v>
      </c>
      <c r="I95" s="534"/>
      <c r="J95" s="585" t="e">
        <f>J91/$O91</f>
        <v>#DIV/0!</v>
      </c>
      <c r="K95" s="582"/>
      <c r="L95" s="584" t="e">
        <f>L91/$O91</f>
        <v>#DIV/0!</v>
      </c>
      <c r="M95" s="582"/>
      <c r="N95" s="582"/>
      <c r="O95" s="586" t="e">
        <f>SUM(D95:L95)</f>
        <v>#DIV/0!</v>
      </c>
      <c r="P95" s="537"/>
      <c r="Q95" s="581"/>
      <c r="R95" s="581"/>
      <c r="S95" s="1089"/>
      <c r="T95" s="581"/>
      <c r="U95" s="528"/>
    </row>
    <row r="96" spans="1:21" ht="18" customHeight="1">
      <c r="A96" s="537"/>
      <c r="B96" s="538"/>
      <c r="C96" s="538"/>
      <c r="D96" s="537"/>
      <c r="E96" s="537"/>
      <c r="F96" s="537"/>
      <c r="G96" s="537"/>
      <c r="H96" s="537"/>
      <c r="I96" s="537"/>
      <c r="J96" s="537"/>
      <c r="K96" s="492"/>
      <c r="L96" s="492"/>
      <c r="M96" s="492"/>
      <c r="N96" s="492"/>
      <c r="O96" s="492"/>
      <c r="P96" s="537"/>
      <c r="Q96" s="581"/>
      <c r="R96" s="581"/>
      <c r="S96" s="1089"/>
      <c r="T96" s="581"/>
      <c r="U96" s="528"/>
    </row>
    <row r="97" spans="1:21" ht="18" customHeight="1">
      <c r="A97" s="537"/>
      <c r="B97" s="587" t="s">
        <v>0</v>
      </c>
      <c r="C97" s="538"/>
      <c r="D97" s="537"/>
      <c r="E97" s="537"/>
      <c r="F97" s="537"/>
      <c r="G97" s="537"/>
      <c r="H97" s="537"/>
      <c r="I97" s="537"/>
      <c r="J97" s="537"/>
      <c r="K97" s="492"/>
      <c r="L97" s="492"/>
      <c r="M97" s="492"/>
      <c r="N97" s="492"/>
      <c r="O97" s="492"/>
      <c r="P97" s="537"/>
      <c r="Q97" s="581"/>
      <c r="R97" s="581"/>
      <c r="S97" s="588"/>
      <c r="T97" s="581"/>
      <c r="U97" s="528"/>
    </row>
    <row r="98" spans="1:21" ht="32.25" customHeight="1" thickBot="1">
      <c r="A98" s="537"/>
      <c r="B98" s="1082" t="s">
        <v>482</v>
      </c>
      <c r="C98" s="1074"/>
      <c r="D98" s="1074"/>
      <c r="E98" s="589"/>
      <c r="F98" s="590"/>
      <c r="G98" s="589"/>
      <c r="H98" s="590"/>
      <c r="I98" s="627"/>
      <c r="J98" s="628">
        <v>1</v>
      </c>
      <c r="K98" s="591"/>
      <c r="L98" s="590"/>
      <c r="M98" s="492"/>
      <c r="N98" s="589"/>
      <c r="O98" s="592">
        <f>SUM(D98:L98)</f>
        <v>1</v>
      </c>
      <c r="P98" s="537"/>
      <c r="Q98" s="1083" t="s">
        <v>483</v>
      </c>
      <c r="R98" s="1083"/>
      <c r="S98" s="1083"/>
      <c r="T98" s="1084"/>
      <c r="U98" s="528"/>
    </row>
    <row r="99" spans="1:21" ht="21.75" customHeight="1" thickTop="1">
      <c r="A99" s="537"/>
      <c r="B99" s="537"/>
      <c r="C99" s="537"/>
      <c r="D99" s="537"/>
      <c r="E99" s="537"/>
      <c r="F99" s="537"/>
      <c r="G99" s="537"/>
      <c r="H99" s="537"/>
      <c r="I99" s="537"/>
      <c r="J99" s="537"/>
      <c r="K99" s="537"/>
      <c r="L99" s="537"/>
      <c r="M99" s="537"/>
      <c r="N99" s="537"/>
      <c r="O99" s="537"/>
      <c r="P99" s="537"/>
      <c r="Q99" s="593">
        <f>+Q14+Q22+Q23+Q24+Q26</f>
        <v>0</v>
      </c>
      <c r="R99" s="594"/>
      <c r="S99" s="1085" t="s">
        <v>484</v>
      </c>
      <c r="T99" s="1086"/>
      <c r="U99" s="595"/>
    </row>
    <row r="100" spans="1:21" ht="21.75" customHeight="1" thickBot="1">
      <c r="A100" s="537"/>
      <c r="B100" s="527" t="s">
        <v>563</v>
      </c>
      <c r="C100" s="537"/>
      <c r="D100" s="537"/>
      <c r="E100" s="537"/>
      <c r="F100" s="596"/>
      <c r="G100" s="537"/>
      <c r="H100" s="596"/>
      <c r="I100" s="537"/>
      <c r="J100" s="596"/>
      <c r="K100" s="537"/>
      <c r="L100" s="596"/>
      <c r="M100" s="537"/>
      <c r="N100" s="537"/>
      <c r="O100" s="597"/>
      <c r="P100" s="537"/>
      <c r="Q100" s="598">
        <f>ROUND((Q99*0.15),2)</f>
        <v>0</v>
      </c>
      <c r="R100" s="599"/>
      <c r="S100" s="1087" t="s">
        <v>485</v>
      </c>
      <c r="T100" s="1088"/>
      <c r="U100" s="595"/>
    </row>
    <row r="101" spans="1:21" ht="18" thickTop="1">
      <c r="A101" s="537"/>
      <c r="B101" s="600"/>
      <c r="C101" s="537"/>
      <c r="D101" s="537"/>
      <c r="E101" s="537"/>
      <c r="F101" s="537"/>
      <c r="G101" s="537"/>
      <c r="H101" s="537"/>
      <c r="I101" s="537"/>
      <c r="J101" s="537"/>
      <c r="K101" s="537"/>
      <c r="L101" s="537"/>
      <c r="M101" s="537"/>
      <c r="N101" s="537"/>
      <c r="O101" s="537"/>
      <c r="P101" s="537"/>
      <c r="Q101" s="581"/>
      <c r="R101" s="581"/>
      <c r="S101" s="538"/>
      <c r="T101" s="581"/>
      <c r="U101" s="528"/>
    </row>
    <row r="102" spans="1:21" ht="18">
      <c r="A102" s="537"/>
      <c r="B102" s="537"/>
      <c r="C102" s="537"/>
      <c r="D102" s="537"/>
      <c r="E102" s="537"/>
      <c r="F102" s="537"/>
      <c r="G102" s="537"/>
      <c r="H102" s="537"/>
      <c r="I102" s="537"/>
      <c r="J102" s="537"/>
      <c r="K102" s="537"/>
      <c r="L102" s="537"/>
      <c r="M102" s="537"/>
      <c r="N102" s="537"/>
      <c r="O102" s="537"/>
      <c r="P102" s="537"/>
      <c r="Q102" s="581"/>
      <c r="R102" s="581"/>
      <c r="S102" s="538"/>
      <c r="T102" s="581"/>
      <c r="U102" s="528"/>
    </row>
    <row r="103" spans="1:21" ht="18">
      <c r="A103" s="537"/>
      <c r="C103" s="537"/>
      <c r="D103" s="537"/>
      <c r="E103" s="537"/>
      <c r="F103" s="537"/>
      <c r="G103" s="537"/>
      <c r="H103" s="537"/>
      <c r="I103" s="537"/>
      <c r="J103" s="537"/>
      <c r="K103" s="537"/>
      <c r="L103" s="537"/>
      <c r="M103" s="537"/>
      <c r="N103" s="537"/>
      <c r="O103" s="537"/>
      <c r="P103" s="537"/>
      <c r="Q103" s="581"/>
      <c r="R103" s="581"/>
      <c r="S103" s="538"/>
      <c r="T103" s="581"/>
      <c r="U103" s="528"/>
    </row>
    <row r="104" spans="1:21" ht="18">
      <c r="A104" s="537"/>
      <c r="B104" s="537"/>
      <c r="C104" s="537"/>
      <c r="D104" s="537"/>
      <c r="E104" s="537"/>
      <c r="F104" s="537"/>
      <c r="G104" s="537"/>
      <c r="H104" s="537"/>
      <c r="I104" s="537"/>
      <c r="J104" s="537"/>
      <c r="K104" s="537"/>
      <c r="L104" s="537"/>
      <c r="M104" s="537"/>
      <c r="N104" s="537"/>
      <c r="O104" s="537"/>
      <c r="P104" s="537"/>
      <c r="Q104" s="581"/>
      <c r="R104" s="581"/>
      <c r="S104" s="538"/>
      <c r="T104" s="581"/>
      <c r="U104" s="528"/>
    </row>
    <row r="105" spans="1:21" ht="18">
      <c r="A105" s="537"/>
      <c r="B105" s="537"/>
      <c r="C105" s="537"/>
      <c r="D105" s="537"/>
      <c r="E105" s="537"/>
      <c r="F105" s="537"/>
      <c r="G105" s="537"/>
      <c r="H105" s="537"/>
      <c r="I105" s="537"/>
      <c r="J105" s="537"/>
      <c r="K105" s="537"/>
      <c r="L105" s="537"/>
      <c r="M105" s="537"/>
      <c r="N105" s="537"/>
      <c r="O105" s="537"/>
      <c r="P105" s="537"/>
      <c r="Q105" s="581"/>
      <c r="R105" s="581"/>
      <c r="S105" s="538"/>
      <c r="T105" s="581"/>
      <c r="U105" s="528"/>
    </row>
    <row r="106" spans="1:21" ht="18">
      <c r="A106" s="537"/>
      <c r="B106" s="537"/>
      <c r="C106" s="537"/>
      <c r="D106" s="537"/>
      <c r="E106" s="537"/>
      <c r="F106" s="537"/>
      <c r="G106" s="537"/>
      <c r="H106" s="537"/>
      <c r="I106" s="537"/>
      <c r="J106" s="537"/>
      <c r="K106" s="537"/>
      <c r="L106" s="537"/>
      <c r="M106" s="537"/>
      <c r="N106" s="537"/>
      <c r="O106" s="537"/>
      <c r="P106" s="537"/>
      <c r="Q106" s="581"/>
      <c r="R106" s="581"/>
      <c r="S106" s="538"/>
      <c r="T106" s="581"/>
      <c r="U106" s="528"/>
    </row>
    <row r="107" spans="1:21" ht="18">
      <c r="A107" s="537"/>
      <c r="B107" s="537"/>
      <c r="C107" s="537"/>
      <c r="D107" s="537"/>
      <c r="E107" s="537"/>
      <c r="F107" s="537"/>
      <c r="G107" s="537"/>
      <c r="H107" s="537"/>
      <c r="I107" s="537"/>
      <c r="J107" s="537"/>
      <c r="K107" s="537"/>
      <c r="L107" s="537"/>
      <c r="M107" s="537"/>
      <c r="N107" s="537"/>
      <c r="O107" s="537"/>
      <c r="P107" s="537"/>
      <c r="Q107" s="581"/>
      <c r="R107" s="581"/>
      <c r="S107" s="538"/>
      <c r="T107" s="581"/>
      <c r="U107" s="528"/>
    </row>
    <row r="108" spans="1:21" ht="18">
      <c r="A108" s="537"/>
      <c r="B108" s="537"/>
      <c r="C108" s="537"/>
      <c r="D108" s="537"/>
      <c r="E108" s="537"/>
      <c r="F108" s="537"/>
      <c r="G108" s="537"/>
      <c r="H108" s="537"/>
      <c r="I108" s="537"/>
      <c r="J108" s="537"/>
      <c r="K108" s="537"/>
      <c r="L108" s="537"/>
      <c r="M108" s="537"/>
      <c r="N108" s="537"/>
      <c r="O108" s="537"/>
      <c r="P108" s="537"/>
      <c r="Q108" s="581"/>
      <c r="R108" s="581"/>
      <c r="S108" s="538"/>
      <c r="T108" s="581"/>
      <c r="U108" s="528"/>
    </row>
    <row r="109" spans="1:21" ht="18">
      <c r="A109" s="537"/>
      <c r="B109" s="537"/>
      <c r="C109" s="537"/>
      <c r="D109" s="537"/>
      <c r="E109" s="537"/>
      <c r="F109" s="537"/>
      <c r="G109" s="537"/>
      <c r="H109" s="537"/>
      <c r="I109" s="537"/>
      <c r="J109" s="537"/>
      <c r="K109" s="537"/>
      <c r="L109" s="537"/>
      <c r="M109" s="537"/>
      <c r="N109" s="537"/>
      <c r="O109" s="537"/>
      <c r="P109" s="537"/>
      <c r="Q109" s="581"/>
      <c r="R109" s="581"/>
      <c r="S109" s="538"/>
      <c r="T109" s="581"/>
      <c r="U109" s="528"/>
    </row>
    <row r="110" spans="1:21" ht="18">
      <c r="A110" s="537"/>
      <c r="B110" s="537"/>
      <c r="C110" s="537"/>
      <c r="D110" s="537"/>
      <c r="E110" s="537"/>
      <c r="F110" s="537"/>
      <c r="G110" s="537"/>
      <c r="H110" s="537"/>
      <c r="I110" s="537"/>
      <c r="J110" s="537"/>
      <c r="K110" s="537"/>
      <c r="L110" s="537"/>
      <c r="M110" s="537"/>
      <c r="N110" s="537"/>
      <c r="O110" s="537"/>
      <c r="P110" s="537"/>
      <c r="Q110" s="581"/>
      <c r="R110" s="581"/>
      <c r="S110" s="538"/>
      <c r="T110" s="581"/>
      <c r="U110" s="528"/>
    </row>
    <row r="111" spans="1:21" ht="18">
      <c r="A111" s="537"/>
      <c r="B111" s="537"/>
      <c r="C111" s="537"/>
      <c r="D111" s="537"/>
      <c r="E111" s="537"/>
      <c r="F111" s="537"/>
      <c r="G111" s="537"/>
      <c r="H111" s="537"/>
      <c r="I111" s="537"/>
      <c r="J111" s="537"/>
      <c r="K111" s="537"/>
      <c r="L111" s="537"/>
      <c r="M111" s="537"/>
      <c r="N111" s="537"/>
      <c r="O111" s="537"/>
      <c r="P111" s="537"/>
      <c r="Q111" s="581"/>
      <c r="R111" s="581"/>
      <c r="S111" s="538"/>
      <c r="T111" s="581"/>
      <c r="U111" s="528"/>
    </row>
    <row r="112" spans="1:21" ht="18">
      <c r="A112" s="537"/>
      <c r="B112" s="537"/>
      <c r="C112" s="537"/>
      <c r="D112" s="537"/>
      <c r="E112" s="537"/>
      <c r="F112" s="537"/>
      <c r="G112" s="537"/>
      <c r="H112" s="537"/>
      <c r="I112" s="537"/>
      <c r="J112" s="537"/>
      <c r="K112" s="537"/>
      <c r="L112" s="537"/>
      <c r="M112" s="537"/>
      <c r="N112" s="537"/>
      <c r="O112" s="537"/>
      <c r="P112" s="537"/>
      <c r="Q112" s="581"/>
      <c r="R112" s="581"/>
      <c r="S112" s="538"/>
      <c r="T112" s="581"/>
      <c r="U112" s="528"/>
    </row>
    <row r="113" spans="1:21" ht="18">
      <c r="A113" s="537"/>
      <c r="B113" s="537"/>
      <c r="C113" s="537"/>
      <c r="D113" s="537"/>
      <c r="E113" s="537"/>
      <c r="F113" s="537"/>
      <c r="G113" s="537"/>
      <c r="H113" s="537"/>
      <c r="I113" s="537"/>
      <c r="J113" s="537"/>
      <c r="K113" s="537"/>
      <c r="L113" s="537"/>
      <c r="M113" s="537"/>
      <c r="N113" s="537"/>
      <c r="O113" s="537"/>
      <c r="P113" s="537"/>
      <c r="Q113" s="581"/>
      <c r="R113" s="581"/>
      <c r="S113" s="538"/>
      <c r="T113" s="581"/>
      <c r="U113" s="528"/>
    </row>
    <row r="114" spans="1:21" ht="18">
      <c r="A114" s="537"/>
      <c r="B114" s="537"/>
      <c r="C114" s="537"/>
      <c r="D114" s="537"/>
      <c r="E114" s="537"/>
      <c r="F114" s="537"/>
      <c r="G114" s="537"/>
      <c r="H114" s="537"/>
      <c r="I114" s="537"/>
      <c r="J114" s="537"/>
      <c r="K114" s="537"/>
      <c r="L114" s="537"/>
      <c r="M114" s="537"/>
      <c r="N114" s="537"/>
      <c r="O114" s="537"/>
      <c r="P114" s="537"/>
      <c r="Q114" s="581"/>
      <c r="R114" s="581"/>
      <c r="S114" s="538"/>
      <c r="T114" s="581"/>
      <c r="U114" s="528"/>
    </row>
    <row r="115" spans="1:21" ht="18">
      <c r="A115" s="537"/>
      <c r="B115" s="537"/>
      <c r="C115" s="537"/>
      <c r="D115" s="537"/>
      <c r="E115" s="537"/>
      <c r="F115" s="537"/>
      <c r="G115" s="537"/>
      <c r="H115" s="537"/>
      <c r="I115" s="537"/>
      <c r="J115" s="537"/>
      <c r="K115" s="537"/>
      <c r="L115" s="537"/>
      <c r="M115" s="537"/>
      <c r="N115" s="537"/>
      <c r="O115" s="537"/>
      <c r="P115" s="537"/>
      <c r="Q115" s="581"/>
      <c r="R115" s="581"/>
      <c r="S115" s="538"/>
      <c r="T115" s="581"/>
      <c r="U115" s="528"/>
    </row>
    <row r="116" spans="1:21" ht="18">
      <c r="A116" s="537"/>
      <c r="B116" s="537"/>
      <c r="C116" s="537"/>
      <c r="D116" s="537"/>
      <c r="E116" s="537"/>
      <c r="F116" s="537"/>
      <c r="G116" s="537"/>
      <c r="H116" s="537"/>
      <c r="I116" s="537"/>
      <c r="J116" s="537"/>
      <c r="K116" s="537"/>
      <c r="L116" s="537"/>
      <c r="M116" s="537"/>
      <c r="N116" s="537"/>
      <c r="O116" s="537"/>
      <c r="P116" s="537"/>
      <c r="Q116" s="581"/>
      <c r="R116" s="581"/>
      <c r="S116" s="538"/>
      <c r="T116" s="581"/>
      <c r="U116" s="528"/>
    </row>
    <row r="117" spans="1:21" ht="18">
      <c r="A117" s="537"/>
      <c r="B117" s="537"/>
      <c r="C117" s="537"/>
      <c r="D117" s="537"/>
      <c r="E117" s="537"/>
      <c r="F117" s="537"/>
      <c r="G117" s="537"/>
      <c r="H117" s="537"/>
      <c r="I117" s="537"/>
      <c r="J117" s="537"/>
      <c r="K117" s="537"/>
      <c r="L117" s="537"/>
      <c r="M117" s="537"/>
      <c r="N117" s="537"/>
      <c r="O117" s="537"/>
      <c r="P117" s="537"/>
      <c r="Q117" s="581"/>
      <c r="R117" s="581"/>
      <c r="S117" s="538"/>
      <c r="T117" s="581"/>
      <c r="U117" s="528"/>
    </row>
    <row r="118" spans="1:21" ht="18">
      <c r="A118" s="537"/>
      <c r="B118" s="537"/>
      <c r="C118" s="537"/>
      <c r="D118" s="537"/>
      <c r="E118" s="537"/>
      <c r="F118" s="537"/>
      <c r="G118" s="537"/>
      <c r="H118" s="537"/>
      <c r="I118" s="537"/>
      <c r="J118" s="537"/>
      <c r="K118" s="537"/>
      <c r="L118" s="537"/>
      <c r="M118" s="537"/>
      <c r="N118" s="537"/>
      <c r="O118" s="537"/>
      <c r="P118" s="537"/>
      <c r="Q118" s="581"/>
      <c r="R118" s="581"/>
      <c r="S118" s="538"/>
      <c r="T118" s="581"/>
      <c r="U118" s="528"/>
    </row>
    <row r="119" spans="1:21" ht="18">
      <c r="A119" s="537"/>
      <c r="B119" s="537"/>
      <c r="C119" s="537"/>
      <c r="D119" s="537"/>
      <c r="E119" s="537"/>
      <c r="F119" s="537"/>
      <c r="G119" s="537"/>
      <c r="H119" s="537"/>
      <c r="I119" s="537"/>
      <c r="J119" s="537"/>
      <c r="K119" s="537"/>
      <c r="L119" s="537"/>
      <c r="M119" s="537"/>
      <c r="N119" s="537"/>
      <c r="O119" s="537"/>
      <c r="P119" s="537"/>
      <c r="Q119" s="581"/>
      <c r="R119" s="581"/>
      <c r="S119" s="538"/>
      <c r="T119" s="581"/>
      <c r="U119" s="528"/>
    </row>
    <row r="120" spans="1:21" ht="18">
      <c r="A120" s="537"/>
      <c r="B120" s="537"/>
      <c r="C120" s="537"/>
      <c r="D120" s="537"/>
      <c r="E120" s="537"/>
      <c r="F120" s="537"/>
      <c r="G120" s="537"/>
      <c r="H120" s="537"/>
      <c r="I120" s="537"/>
      <c r="J120" s="537"/>
      <c r="K120" s="537"/>
      <c r="L120" s="537"/>
      <c r="M120" s="537"/>
      <c r="N120" s="537"/>
      <c r="O120" s="537"/>
      <c r="P120" s="537"/>
      <c r="Q120" s="581"/>
      <c r="R120" s="581"/>
      <c r="S120" s="538"/>
      <c r="T120" s="581"/>
      <c r="U120" s="528"/>
    </row>
    <row r="121" spans="1:21" ht="18">
      <c r="A121" s="537"/>
      <c r="B121" s="537"/>
      <c r="C121" s="537"/>
      <c r="D121" s="537"/>
      <c r="E121" s="537"/>
      <c r="F121" s="537"/>
      <c r="G121" s="537"/>
      <c r="H121" s="537"/>
      <c r="I121" s="537"/>
      <c r="J121" s="537"/>
      <c r="K121" s="537"/>
      <c r="L121" s="537"/>
      <c r="M121" s="537"/>
      <c r="N121" s="537"/>
      <c r="O121" s="537"/>
      <c r="P121" s="537"/>
      <c r="Q121" s="581"/>
      <c r="R121" s="581"/>
      <c r="S121" s="538"/>
      <c r="T121" s="581"/>
      <c r="U121" s="528"/>
    </row>
    <row r="122" spans="1:21" ht="18">
      <c r="A122" s="537"/>
      <c r="B122" s="537"/>
      <c r="C122" s="537"/>
      <c r="D122" s="537"/>
      <c r="E122" s="537"/>
      <c r="F122" s="537"/>
      <c r="G122" s="537"/>
      <c r="H122" s="537"/>
      <c r="I122" s="537"/>
      <c r="J122" s="537"/>
      <c r="K122" s="537"/>
      <c r="L122" s="537"/>
      <c r="M122" s="537"/>
      <c r="N122" s="537"/>
      <c r="O122" s="537"/>
      <c r="P122" s="537"/>
      <c r="Q122" s="581"/>
      <c r="R122" s="581"/>
      <c r="S122" s="538"/>
      <c r="T122" s="581"/>
      <c r="U122" s="528"/>
    </row>
  </sheetData>
  <sheetProtection sheet="1" objects="1" scenarios="1" selectLockedCells="1"/>
  <mergeCells count="19">
    <mergeCell ref="B98:D98"/>
    <mergeCell ref="Q98:T98"/>
    <mergeCell ref="S99:T99"/>
    <mergeCell ref="S100:T100"/>
    <mergeCell ref="E12:F12"/>
    <mergeCell ref="G12:H12"/>
    <mergeCell ref="I12:J12"/>
    <mergeCell ref="K12:L12"/>
    <mergeCell ref="N12:O12"/>
    <mergeCell ref="S92:S96"/>
    <mergeCell ref="N10:O10"/>
    <mergeCell ref="T6:U6"/>
    <mergeCell ref="N7:O7"/>
    <mergeCell ref="N8:O8"/>
    <mergeCell ref="A1:O1"/>
    <mergeCell ref="A2:O2"/>
    <mergeCell ref="A3:O3"/>
    <mergeCell ref="A4:O4"/>
    <mergeCell ref="N6:O6"/>
  </mergeCells>
  <dataValidations count="1">
    <dataValidation type="decimal" allowBlank="1" showInputMessage="1" showErrorMessage="1" sqref="E14:M100 P14:U100 N14:O91 N93:O100">
      <formula1>-1</formula1>
      <formula2>3000000</formula2>
    </dataValidation>
  </dataValidations>
  <printOptions/>
  <pageMargins left="0.2" right="0.2" top="0" bottom="0" header="0.3" footer="0.3"/>
  <pageSetup fitToHeight="1" fitToWidth="1" horizontalDpi="600" verticalDpi="600" orientation="portrait" scale="34" r:id="rId1"/>
  <ignoredErrors>
    <ignoredError sqref="D88:D89 D16:D28 D30:D31 D29 D36:D38 D32:D35 D50:D52 D39:D49 D62:D69 D53:D61 D71 D70 D73:D74 D72 D75:D77 D14 D15 D91:D93 D90" unlockedFormula="1"/>
  </ignoredErrors>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K103"/>
  <sheetViews>
    <sheetView zoomScale="80" zoomScaleNormal="80" zoomScalePageLayoutView="0" workbookViewId="0" topLeftCell="A1">
      <pane ySplit="21" topLeftCell="A91" activePane="bottomLeft" state="frozen"/>
      <selection pane="topLeft" activeCell="A1" sqref="A1"/>
      <selection pane="bottomLeft" activeCell="D96" sqref="D96"/>
    </sheetView>
  </sheetViews>
  <sheetFormatPr defaultColWidth="8.88671875" defaultRowHeight="15"/>
  <cols>
    <col min="1" max="1" width="2.88671875" style="761" customWidth="1"/>
    <col min="2" max="2" width="33.3359375" style="761" customWidth="1"/>
    <col min="3" max="3" width="17.21484375" style="761" customWidth="1"/>
    <col min="4" max="4" width="16.77734375" style="761" customWidth="1"/>
    <col min="5" max="5" width="17.3359375" style="761" customWidth="1"/>
    <col min="6" max="6" width="10.77734375" style="761" customWidth="1"/>
    <col min="7" max="7" width="33.77734375" style="761" customWidth="1"/>
    <col min="8" max="8" width="13.99609375" style="761" customWidth="1"/>
    <col min="9" max="9" width="18.21484375" style="761" customWidth="1"/>
    <col min="10" max="16384" width="8.88671875" style="761" customWidth="1"/>
  </cols>
  <sheetData>
    <row r="1" spans="1:9" ht="15" customHeight="1">
      <c r="A1" s="1090" t="s">
        <v>608</v>
      </c>
      <c r="B1" s="1090"/>
      <c r="C1" s="1090"/>
      <c r="D1" s="1090"/>
      <c r="E1" s="1090"/>
      <c r="F1" s="1090"/>
      <c r="G1" s="1090"/>
      <c r="H1" s="1090"/>
      <c r="I1" s="1090"/>
    </row>
    <row r="2" spans="1:9" ht="15.75" customHeight="1">
      <c r="A2" s="1090" t="s">
        <v>38</v>
      </c>
      <c r="B2" s="1090"/>
      <c r="C2" s="1090"/>
      <c r="D2" s="1090"/>
      <c r="E2" s="1090"/>
      <c r="F2" s="1090"/>
      <c r="G2" s="1090"/>
      <c r="H2" s="1090"/>
      <c r="I2" s="1090"/>
    </row>
    <row r="3" spans="1:9" ht="15.75" customHeight="1">
      <c r="A3" s="1090" t="s">
        <v>39</v>
      </c>
      <c r="B3" s="1090"/>
      <c r="C3" s="1090"/>
      <c r="D3" s="1090"/>
      <c r="E3" s="1090"/>
      <c r="F3" s="1090"/>
      <c r="G3" s="1090"/>
      <c r="H3" s="1090"/>
      <c r="I3" s="1090"/>
    </row>
    <row r="4" spans="2:9" ht="18">
      <c r="B4" s="759" t="s">
        <v>40</v>
      </c>
      <c r="H4" s="762"/>
      <c r="I4" s="763"/>
    </row>
    <row r="5" ht="7.5" customHeight="1">
      <c r="B5" s="764"/>
    </row>
    <row r="6" spans="2:9" ht="18">
      <c r="B6" s="765" t="str">
        <f>+'budget4542.a'!B6</f>
        <v>LOCAL AGENCY:</v>
      </c>
      <c r="C6" s="766">
        <f>+'budget4542.a'!D6</f>
        <v>0</v>
      </c>
      <c r="D6" s="767"/>
      <c r="E6" s="768"/>
      <c r="G6" s="765" t="str">
        <f>+'budget4542.a'!B11</f>
        <v>AWARD NUMBER:                          </v>
      </c>
      <c r="H6" s="769">
        <f>'budget4542.a'!D11</f>
        <v>0</v>
      </c>
      <c r="I6" s="767"/>
    </row>
    <row r="7" spans="2:9" ht="18">
      <c r="B7" s="770" t="str">
        <f>+'budget4542.a'!B7</f>
        <v>ADDRESS:</v>
      </c>
      <c r="C7" s="771">
        <f>+'budget4542.a'!D7</f>
        <v>0</v>
      </c>
      <c r="D7" s="772"/>
      <c r="E7" s="768"/>
      <c r="G7" s="770" t="str">
        <f>+'budget4542.a'!B16</f>
        <v>FISCAL YEAR:                                </v>
      </c>
      <c r="H7" s="771" t="str">
        <f>+'budget4542.a'!D16</f>
        <v>2021</v>
      </c>
      <c r="I7" s="772"/>
    </row>
    <row r="8" spans="2:9" ht="18">
      <c r="B8" s="770" t="str">
        <f>+'budget4542.a'!B8</f>
        <v>CITY, STATE, ZIPCODE:</v>
      </c>
      <c r="C8" s="771">
        <f>+'budget4542.a'!D8</f>
        <v>0</v>
      </c>
      <c r="D8" s="772"/>
      <c r="E8" s="768"/>
      <c r="G8" s="770" t="str">
        <f>+'budget4542.a'!B15</f>
        <v>AWARD PERIOD:                            </v>
      </c>
      <c r="H8" s="771" t="str">
        <f>+'budget4542.a'!D15</f>
        <v>July 1, 20 through June 30, 2021</v>
      </c>
      <c r="I8" s="772"/>
    </row>
    <row r="9" spans="2:9" ht="18">
      <c r="B9" s="770" t="str">
        <f>+'budget4542.a'!B10</f>
        <v>PROJECT TITLE:                           </v>
      </c>
      <c r="C9" s="771" t="str">
        <f>+'budget4542.a'!D10</f>
        <v>WIC-BFPC Program</v>
      </c>
      <c r="D9" s="772"/>
      <c r="E9" s="768"/>
      <c r="G9" s="765" t="s">
        <v>51</v>
      </c>
      <c r="H9" s="773">
        <f>+'budget4542.a'!H14</f>
        <v>0</v>
      </c>
      <c r="I9" s="767"/>
    </row>
    <row r="10" spans="2:5" ht="18">
      <c r="B10" s="770" t="str">
        <f>+'budget4542.a'!B9</f>
        <v>TELEPHONE #:</v>
      </c>
      <c r="C10" s="766">
        <f>+'budget4542.a'!D9</f>
        <v>0</v>
      </c>
      <c r="D10" s="767"/>
      <c r="E10" s="768"/>
    </row>
    <row r="11" spans="2:4" ht="18">
      <c r="B11" s="774"/>
      <c r="C11" s="775"/>
      <c r="D11" s="775"/>
    </row>
    <row r="12" spans="2:9" ht="18" thickBot="1">
      <c r="B12" s="765" t="str">
        <f>+'budget4542.a'!B12</f>
        <v>CONTACT PERSON:</v>
      </c>
      <c r="C12" s="1093"/>
      <c r="D12" s="1093"/>
      <c r="G12" s="776" t="s">
        <v>79</v>
      </c>
      <c r="H12" s="776"/>
      <c r="I12" s="777"/>
    </row>
    <row r="13" spans="2:4" ht="18">
      <c r="B13" s="770" t="str">
        <f>+'budget4542.a'!B13</f>
        <v>FEDERAL I.D. #:</v>
      </c>
      <c r="C13" s="1094">
        <f>+'budget4542.a'!D13</f>
        <v>0</v>
      </c>
      <c r="D13" s="1094"/>
    </row>
    <row r="14" spans="2:9" ht="12.75" customHeight="1">
      <c r="B14" s="778"/>
      <c r="C14" s="779"/>
      <c r="D14" s="763"/>
      <c r="G14" s="780"/>
      <c r="H14" s="780"/>
      <c r="I14" s="763"/>
    </row>
    <row r="15" ht="21" customHeight="1" hidden="1"/>
    <row r="16" spans="2:9" ht="18" thickBot="1">
      <c r="B16" s="759" t="s">
        <v>41</v>
      </c>
      <c r="G16" s="781" t="s">
        <v>52</v>
      </c>
      <c r="H16" s="782"/>
      <c r="I16" s="783"/>
    </row>
    <row r="17" spans="2:7" ht="27" customHeight="1" thickBot="1" thickTop="1">
      <c r="B17" s="760" t="s">
        <v>254</v>
      </c>
      <c r="C17" s="784">
        <f>+SUM(C22:C96)</f>
        <v>0</v>
      </c>
      <c r="D17" s="784">
        <f>+SUM(D22:D96)</f>
        <v>0</v>
      </c>
      <c r="E17" s="785">
        <f>+C17-D17</f>
        <v>0</v>
      </c>
      <c r="G17" s="759" t="s">
        <v>53</v>
      </c>
    </row>
    <row r="18" spans="2:9" ht="30" customHeight="1" thickBot="1" thickTop="1">
      <c r="B18" s="1091" t="s">
        <v>42</v>
      </c>
      <c r="C18" s="1091"/>
      <c r="D18" s="1091"/>
      <c r="E18" s="1091"/>
      <c r="G18" s="1092" t="s">
        <v>54</v>
      </c>
      <c r="H18" s="1092"/>
      <c r="I18" s="1092"/>
    </row>
    <row r="19" spans="2:9" ht="18" thickTop="1">
      <c r="B19" s="786"/>
      <c r="C19" s="787" t="s">
        <v>43</v>
      </c>
      <c r="D19" s="788"/>
      <c r="E19" s="789"/>
      <c r="G19" s="790"/>
      <c r="H19" s="791"/>
      <c r="I19" s="789"/>
    </row>
    <row r="20" spans="2:9" ht="18" thickBot="1">
      <c r="B20" s="792" t="s">
        <v>46</v>
      </c>
      <c r="C20" s="793" t="s">
        <v>44</v>
      </c>
      <c r="D20" s="793" t="s">
        <v>47</v>
      </c>
      <c r="E20" s="794" t="s">
        <v>48</v>
      </c>
      <c r="G20" s="792"/>
      <c r="H20" s="793" t="s">
        <v>47</v>
      </c>
      <c r="I20" s="794" t="s">
        <v>373</v>
      </c>
    </row>
    <row r="21" spans="2:9" ht="18.75" thickBot="1" thickTop="1">
      <c r="B21" s="795"/>
      <c r="C21" s="796" t="s">
        <v>45</v>
      </c>
      <c r="D21" s="796" t="s">
        <v>50</v>
      </c>
      <c r="E21" s="797" t="s">
        <v>49</v>
      </c>
      <c r="G21" s="798" t="s">
        <v>55</v>
      </c>
      <c r="H21" s="796" t="s">
        <v>56</v>
      </c>
      <c r="I21" s="797" t="s">
        <v>37</v>
      </c>
    </row>
    <row r="22" spans="1:9" ht="16.5" customHeight="1" thickBot="1" thickTop="1">
      <c r="A22" s="761">
        <v>1</v>
      </c>
      <c r="B22" s="799" t="str">
        <f>'budget4542.a'!C37</f>
        <v>Salaries *</v>
      </c>
      <c r="C22" s="800">
        <f>'budget4542.a'!$H37</f>
        <v>0</v>
      </c>
      <c r="D22" s="801">
        <f>'Apr-Jun Qtr Report'!O14</f>
        <v>0</v>
      </c>
      <c r="E22" s="802">
        <f>+C22-D22</f>
        <v>0</v>
      </c>
      <c r="G22" s="803" t="s">
        <v>372</v>
      </c>
      <c r="H22" s="804"/>
      <c r="I22" s="805"/>
    </row>
    <row r="23" spans="1:9" ht="16.5" customHeight="1" thickBot="1" thickTop="1">
      <c r="A23" s="761">
        <v>2</v>
      </c>
      <c r="B23" s="799" t="str">
        <f>'budget4542.a'!C38</f>
        <v>FICA</v>
      </c>
      <c r="C23" s="800">
        <f>'budget4542.a'!$H38</f>
        <v>0</v>
      </c>
      <c r="D23" s="806">
        <f>'Apr-Jun Qtr Report'!O15</f>
        <v>0</v>
      </c>
      <c r="E23" s="807">
        <f aca="true" t="shared" si="0" ref="E23:E82">+C23-D23</f>
        <v>0</v>
      </c>
      <c r="G23" s="808" t="s">
        <v>57</v>
      </c>
      <c r="H23" s="809"/>
      <c r="I23" s="810"/>
    </row>
    <row r="24" spans="1:9" ht="16.5" customHeight="1" thickBot="1" thickTop="1">
      <c r="A24" s="761">
        <v>3</v>
      </c>
      <c r="B24" s="799" t="str">
        <f>'budget4542.a'!C39</f>
        <v>Retirement</v>
      </c>
      <c r="C24" s="800">
        <f>'budget4542.a'!$H39</f>
        <v>0</v>
      </c>
      <c r="D24" s="806">
        <f>'Apr-Jun Qtr Report'!O16</f>
        <v>0</v>
      </c>
      <c r="E24" s="807">
        <f t="shared" si="0"/>
        <v>0</v>
      </c>
      <c r="G24" s="808" t="s">
        <v>58</v>
      </c>
      <c r="H24" s="809"/>
      <c r="I24" s="810"/>
    </row>
    <row r="25" spans="1:9" ht="16.5" customHeight="1" thickBot="1" thickTop="1">
      <c r="A25" s="761">
        <v>4</v>
      </c>
      <c r="B25" s="799" t="str">
        <f>'budget4542.a'!C40</f>
        <v>Def Compensation</v>
      </c>
      <c r="C25" s="800">
        <f>'budget4542.a'!$H40</f>
        <v>0</v>
      </c>
      <c r="D25" s="806">
        <f>'Apr-Jun Qtr Report'!O17</f>
        <v>0</v>
      </c>
      <c r="E25" s="807">
        <f t="shared" si="0"/>
        <v>0</v>
      </c>
      <c r="G25" s="808" t="s">
        <v>59</v>
      </c>
      <c r="H25" s="809"/>
      <c r="I25" s="810"/>
    </row>
    <row r="26" spans="1:9" ht="16.5" customHeight="1" thickBot="1" thickTop="1">
      <c r="A26" s="761">
        <v>5</v>
      </c>
      <c r="B26" s="799" t="str">
        <f>'budget4542.a'!C41</f>
        <v>Health Insurance</v>
      </c>
      <c r="C26" s="800">
        <f>'budget4542.a'!$H41</f>
        <v>0</v>
      </c>
      <c r="D26" s="806">
        <f>'Apr-Jun Qtr Report'!O18</f>
        <v>0</v>
      </c>
      <c r="E26" s="807">
        <f t="shared" si="0"/>
        <v>0</v>
      </c>
      <c r="G26" s="808" t="s">
        <v>60</v>
      </c>
      <c r="H26" s="809"/>
      <c r="I26" s="810"/>
    </row>
    <row r="27" spans="1:9" ht="16.5" customHeight="1" thickBot="1" thickTop="1">
      <c r="A27" s="761">
        <v>6</v>
      </c>
      <c r="B27" s="799" t="str">
        <f>'budget4542.a'!C42</f>
        <v>Retiree Health Insurance</v>
      </c>
      <c r="C27" s="800">
        <f>'budget4542.a'!$H42</f>
        <v>0</v>
      </c>
      <c r="D27" s="806">
        <f>'Apr-Jun Qtr Report'!O19</f>
        <v>0</v>
      </c>
      <c r="E27" s="807">
        <f t="shared" si="0"/>
        <v>0</v>
      </c>
      <c r="G27" s="808" t="s">
        <v>61</v>
      </c>
      <c r="H27" s="809"/>
      <c r="I27" s="810"/>
    </row>
    <row r="28" spans="1:9" ht="16.5" customHeight="1" thickBot="1" thickTop="1">
      <c r="A28" s="761">
        <v>7</v>
      </c>
      <c r="B28" s="799" t="str">
        <f>'budget4542.a'!C43</f>
        <v>Unemployment Insurance</v>
      </c>
      <c r="C28" s="800">
        <f>'budget4542.a'!$H43</f>
        <v>0</v>
      </c>
      <c r="D28" s="806">
        <f>'Apr-Jun Qtr Report'!O20</f>
        <v>0</v>
      </c>
      <c r="E28" s="807">
        <f t="shared" si="0"/>
        <v>0</v>
      </c>
      <c r="G28" s="808" t="s">
        <v>62</v>
      </c>
      <c r="H28" s="809"/>
      <c r="I28" s="810"/>
    </row>
    <row r="29" spans="1:9" ht="16.5" customHeight="1" thickBot="1" thickTop="1">
      <c r="A29" s="761">
        <v>8</v>
      </c>
      <c r="B29" s="799" t="str">
        <f>'budget4542.a'!C44</f>
        <v>Workmen's Compensation</v>
      </c>
      <c r="C29" s="800">
        <f>'budget4542.a'!$H44</f>
        <v>0</v>
      </c>
      <c r="D29" s="806">
        <f>'Apr-Jun Qtr Report'!O21</f>
        <v>0</v>
      </c>
      <c r="E29" s="807">
        <f t="shared" si="0"/>
        <v>0</v>
      </c>
      <c r="G29" s="808" t="s">
        <v>63</v>
      </c>
      <c r="H29" s="809"/>
      <c r="I29" s="810"/>
    </row>
    <row r="30" spans="1:9" ht="16.5" customHeight="1" thickBot="1" thickTop="1">
      <c r="A30" s="761">
        <v>9</v>
      </c>
      <c r="B30" s="799" t="str">
        <f>'budget4542.a'!C45</f>
        <v>Overtime Earnings *</v>
      </c>
      <c r="C30" s="800">
        <f>'budget4542.a'!$H45</f>
        <v>0</v>
      </c>
      <c r="D30" s="806">
        <f>'Apr-Jun Qtr Report'!O22</f>
        <v>0</v>
      </c>
      <c r="E30" s="807">
        <f t="shared" si="0"/>
        <v>0</v>
      </c>
      <c r="G30" s="808" t="s">
        <v>64</v>
      </c>
      <c r="H30" s="809"/>
      <c r="I30" s="810"/>
    </row>
    <row r="31" spans="1:9" ht="16.5" customHeight="1" thickBot="1" thickTop="1">
      <c r="A31" s="761">
        <v>10</v>
      </c>
      <c r="B31" s="799" t="str">
        <f>'budget4542.a'!C46</f>
        <v>Additional Assistance *</v>
      </c>
      <c r="C31" s="800">
        <f>'budget4542.a'!$H46</f>
        <v>0</v>
      </c>
      <c r="D31" s="806">
        <f>'Apr-Jun Qtr Report'!O23</f>
        <v>0</v>
      </c>
      <c r="E31" s="807">
        <f t="shared" si="0"/>
        <v>0</v>
      </c>
      <c r="G31" s="808" t="s">
        <v>65</v>
      </c>
      <c r="H31" s="809"/>
      <c r="I31" s="810"/>
    </row>
    <row r="32" spans="1:9" ht="16.5" customHeight="1" thickBot="1" thickTop="1">
      <c r="A32" s="761">
        <v>11</v>
      </c>
      <c r="B32" s="799" t="str">
        <f>'budget4542.a'!C47</f>
        <v>Adjustments *</v>
      </c>
      <c r="C32" s="800">
        <f>'budget4542.a'!$H47</f>
        <v>0</v>
      </c>
      <c r="D32" s="806">
        <f>'Apr-Jun Qtr Report'!O24</f>
        <v>0</v>
      </c>
      <c r="E32" s="807">
        <f t="shared" si="0"/>
        <v>0</v>
      </c>
      <c r="G32" s="808" t="s">
        <v>66</v>
      </c>
      <c r="H32" s="809"/>
      <c r="I32" s="810"/>
    </row>
    <row r="33" spans="1:9" ht="16.5" customHeight="1" thickBot="1" thickTop="1">
      <c r="A33" s="761">
        <v>12</v>
      </c>
      <c r="B33" s="799" t="str">
        <f>'budget4542.a'!C48</f>
        <v>Consultants</v>
      </c>
      <c r="C33" s="800">
        <f>'budget4542.a'!$H48</f>
        <v>0</v>
      </c>
      <c r="D33" s="806">
        <f>'Apr-Jun Qtr Report'!O25</f>
        <v>0</v>
      </c>
      <c r="E33" s="807">
        <f t="shared" si="0"/>
        <v>0</v>
      </c>
      <c r="G33" s="808"/>
      <c r="H33" s="809"/>
      <c r="I33" s="810"/>
    </row>
    <row r="34" spans="1:9" ht="16.5" customHeight="1" thickBot="1" thickTop="1">
      <c r="A34" s="761">
        <v>13</v>
      </c>
      <c r="B34" s="799" t="str">
        <f>'budget4542.a'!C49</f>
        <v>Special Payments Payroll *</v>
      </c>
      <c r="C34" s="800">
        <f>'budget4542.a'!$H49</f>
        <v>0</v>
      </c>
      <c r="D34" s="806">
        <f>'Apr-Jun Qtr Report'!O26</f>
        <v>0</v>
      </c>
      <c r="E34" s="807">
        <f t="shared" si="0"/>
        <v>0</v>
      </c>
      <c r="G34" s="808"/>
      <c r="H34" s="809"/>
      <c r="I34" s="810"/>
    </row>
    <row r="35" spans="1:9" ht="16.5" customHeight="1" thickBot="1" thickTop="1">
      <c r="A35" s="761">
        <v>14</v>
      </c>
      <c r="B35" s="799" t="str">
        <f>'budget4542.a'!C50</f>
        <v>FICA</v>
      </c>
      <c r="C35" s="800">
        <f>'budget4542.a'!$H50</f>
        <v>0</v>
      </c>
      <c r="D35" s="806">
        <f>'Apr-Jun Qtr Report'!O27</f>
        <v>0</v>
      </c>
      <c r="E35" s="807">
        <f t="shared" si="0"/>
        <v>0</v>
      </c>
      <c r="G35" s="808" t="s">
        <v>67</v>
      </c>
      <c r="H35" s="809"/>
      <c r="I35" s="810"/>
    </row>
    <row r="36" spans="1:9" ht="16.5" customHeight="1" thickBot="1" thickTop="1">
      <c r="A36" s="761">
        <v>15</v>
      </c>
      <c r="B36" s="799" t="str">
        <f>'budget4542.a'!C51</f>
        <v>Unemployment Insurance</v>
      </c>
      <c r="C36" s="800">
        <f>'budget4542.a'!$H51</f>
        <v>0</v>
      </c>
      <c r="D36" s="806">
        <f>'Apr-Jun Qtr Report'!O28</f>
        <v>0</v>
      </c>
      <c r="E36" s="807">
        <f t="shared" si="0"/>
        <v>0</v>
      </c>
      <c r="G36" s="808" t="s">
        <v>68</v>
      </c>
      <c r="H36" s="809"/>
      <c r="I36" s="810"/>
    </row>
    <row r="37" spans="1:9" ht="16.5" customHeight="1" thickBot="1" thickTop="1">
      <c r="A37" s="761">
        <v>16</v>
      </c>
      <c r="B37" s="799" t="str">
        <f>'budget4542.a'!C52</f>
        <v>County / Spec Cont. Payroll - Salaries *</v>
      </c>
      <c r="C37" s="800">
        <f>'budget4542.a'!$H52</f>
        <v>0</v>
      </c>
      <c r="D37" s="806">
        <f>'Apr-Jun Qtr Report'!O29</f>
        <v>0</v>
      </c>
      <c r="E37" s="807">
        <f t="shared" si="0"/>
        <v>0</v>
      </c>
      <c r="G37" s="808" t="s">
        <v>69</v>
      </c>
      <c r="H37" s="809"/>
      <c r="I37" s="810"/>
    </row>
    <row r="38" spans="1:9" ht="16.5" customHeight="1" thickBot="1" thickTop="1">
      <c r="A38" s="761">
        <v>17</v>
      </c>
      <c r="B38" s="799" t="str">
        <f>'budget4542.a'!C53</f>
        <v>Postage</v>
      </c>
      <c r="C38" s="800">
        <f>'budget4542.a'!$H53</f>
        <v>0</v>
      </c>
      <c r="D38" s="806">
        <f>'Apr-Jun Qtr Report'!O30</f>
        <v>0</v>
      </c>
      <c r="E38" s="807">
        <f t="shared" si="0"/>
        <v>0</v>
      </c>
      <c r="G38" s="808" t="s">
        <v>70</v>
      </c>
      <c r="H38" s="809"/>
      <c r="I38" s="810"/>
    </row>
    <row r="39" spans="1:9" ht="16.5" customHeight="1" thickBot="1" thickTop="1">
      <c r="A39" s="761">
        <v>18</v>
      </c>
      <c r="B39" s="799" t="str">
        <f>'budget4542.a'!C54</f>
        <v>Telephone</v>
      </c>
      <c r="C39" s="800">
        <f>'budget4542.a'!$H54</f>
        <v>0</v>
      </c>
      <c r="D39" s="806">
        <f>'Apr-Jun Qtr Report'!O31</f>
        <v>0</v>
      </c>
      <c r="E39" s="807">
        <f t="shared" si="0"/>
        <v>0</v>
      </c>
      <c r="G39" s="808" t="s">
        <v>71</v>
      </c>
      <c r="H39" s="809"/>
      <c r="I39" s="810"/>
    </row>
    <row r="40" spans="1:9" ht="16.5" customHeight="1" thickBot="1" thickTop="1">
      <c r="A40" s="761">
        <v>19</v>
      </c>
      <c r="B40" s="799" t="str">
        <f>'budget4542.a'!C55</f>
        <v>In-state Travel</v>
      </c>
      <c r="C40" s="800">
        <f>'budget4542.a'!$H55</f>
        <v>0</v>
      </c>
      <c r="D40" s="806">
        <f>'Apr-Jun Qtr Report'!O32</f>
        <v>0</v>
      </c>
      <c r="E40" s="807">
        <f t="shared" si="0"/>
        <v>0</v>
      </c>
      <c r="G40" s="811" t="s">
        <v>72</v>
      </c>
      <c r="H40" s="812"/>
      <c r="I40" s="813"/>
    </row>
    <row r="41" spans="1:9" ht="16.5" customHeight="1" thickBot="1" thickTop="1">
      <c r="A41" s="761">
        <v>20</v>
      </c>
      <c r="B41" s="799" t="str">
        <f>'budget4542.a'!C56</f>
        <v>Out-of-State Travel</v>
      </c>
      <c r="C41" s="800">
        <f>'budget4542.a'!$H56</f>
        <v>0</v>
      </c>
      <c r="D41" s="806">
        <f>'Apr-Jun Qtr Report'!O33</f>
        <v>0</v>
      </c>
      <c r="E41" s="807">
        <f t="shared" si="0"/>
        <v>0</v>
      </c>
      <c r="G41" s="811" t="s">
        <v>66</v>
      </c>
      <c r="H41" s="812"/>
      <c r="I41" s="813"/>
    </row>
    <row r="42" spans="1:9" ht="16.5" customHeight="1" thickBot="1" thickTop="1">
      <c r="A42" s="761">
        <v>21</v>
      </c>
      <c r="B42" s="799" t="str">
        <f>'budget4542.a'!C57</f>
        <v>Training</v>
      </c>
      <c r="C42" s="800">
        <f>'budget4542.a'!$H57</f>
        <v>0</v>
      </c>
      <c r="D42" s="806">
        <f>'Apr-Jun Qtr Report'!O34</f>
        <v>0</v>
      </c>
      <c r="E42" s="807">
        <f t="shared" si="0"/>
        <v>0</v>
      </c>
      <c r="G42" s="814"/>
      <c r="H42" s="815"/>
      <c r="I42" s="816"/>
    </row>
    <row r="43" spans="1:9" ht="16.5" customHeight="1" thickBot="1" thickTop="1">
      <c r="A43" s="761">
        <v>22</v>
      </c>
      <c r="B43" s="799" t="str">
        <f>'budget4542.a'!C58</f>
        <v>Stipend/Tuition</v>
      </c>
      <c r="C43" s="800">
        <f>'budget4542.a'!$H58</f>
        <v>0</v>
      </c>
      <c r="D43" s="806">
        <f>'Apr-Jun Qtr Report'!O35</f>
        <v>0</v>
      </c>
      <c r="E43" s="807">
        <f t="shared" si="0"/>
        <v>0</v>
      </c>
      <c r="G43" s="817" t="s">
        <v>4</v>
      </c>
      <c r="H43" s="818">
        <f>SUM(H22:H42)</f>
        <v>0</v>
      </c>
      <c r="I43" s="819"/>
    </row>
    <row r="44" spans="1:5" ht="16.5" customHeight="1" thickBot="1" thickTop="1">
      <c r="A44" s="761">
        <v>23</v>
      </c>
      <c r="B44" s="799" t="str">
        <f>'budget4542.a'!C59</f>
        <v>Electricity</v>
      </c>
      <c r="C44" s="800">
        <f>'budget4542.a'!$H59</f>
        <v>0</v>
      </c>
      <c r="D44" s="806">
        <f>'Apr-Jun Qtr Report'!O36</f>
        <v>0</v>
      </c>
      <c r="E44" s="807">
        <f t="shared" si="0"/>
        <v>0</v>
      </c>
    </row>
    <row r="45" spans="1:5" ht="16.5" customHeight="1" thickBot="1" thickTop="1">
      <c r="A45" s="761">
        <v>24</v>
      </c>
      <c r="B45" s="799" t="str">
        <f>'budget4542.a'!C60</f>
        <v>Water</v>
      </c>
      <c r="C45" s="800">
        <f>'budget4542.a'!$H60</f>
        <v>0</v>
      </c>
      <c r="D45" s="806">
        <f>'Apr-Jun Qtr Report'!O37</f>
        <v>0</v>
      </c>
      <c r="E45" s="807">
        <f t="shared" si="0"/>
        <v>0</v>
      </c>
    </row>
    <row r="46" spans="1:7" ht="16.5" customHeight="1" thickBot="1" thickTop="1">
      <c r="A46" s="761">
        <v>25</v>
      </c>
      <c r="B46" s="799" t="str">
        <f>'budget4542.a'!C61</f>
        <v>Utilities - Combined</v>
      </c>
      <c r="C46" s="800">
        <f>'budget4542.a'!$H61</f>
        <v>0</v>
      </c>
      <c r="D46" s="806">
        <f>'Apr-Jun Qtr Report'!O38</f>
        <v>0</v>
      </c>
      <c r="E46" s="807">
        <f t="shared" si="0"/>
        <v>0</v>
      </c>
      <c r="G46" s="759" t="s">
        <v>76</v>
      </c>
    </row>
    <row r="47" spans="1:5" ht="16.5" customHeight="1" thickBot="1" thickTop="1">
      <c r="A47" s="761">
        <v>26</v>
      </c>
      <c r="B47" s="799" t="str">
        <f>'budget4542.a'!C62</f>
        <v>Gas and Oil</v>
      </c>
      <c r="C47" s="800">
        <f>'budget4542.a'!$H62</f>
        <v>0</v>
      </c>
      <c r="D47" s="806">
        <f>'Apr-Jun Qtr Report'!O39</f>
        <v>0</v>
      </c>
      <c r="E47" s="807">
        <f t="shared" si="0"/>
        <v>0</v>
      </c>
    </row>
    <row r="48" spans="1:9" ht="16.5" customHeight="1" thickBot="1" thickTop="1">
      <c r="A48" s="761">
        <v>27</v>
      </c>
      <c r="B48" s="799" t="str">
        <f>'budget4542.a'!C63</f>
        <v>Insurance &amp; Title</v>
      </c>
      <c r="C48" s="800">
        <f>'budget4542.a'!$H63</f>
        <v>0</v>
      </c>
      <c r="D48" s="806">
        <f>'Apr-Jun Qtr Report'!O40</f>
        <v>0</v>
      </c>
      <c r="E48" s="807">
        <f t="shared" si="0"/>
        <v>0</v>
      </c>
      <c r="G48" s="1090" t="s">
        <v>374</v>
      </c>
      <c r="H48" s="1090"/>
      <c r="I48" s="1090"/>
    </row>
    <row r="49" spans="1:5" ht="16.5" customHeight="1" thickBot="1" thickTop="1">
      <c r="A49" s="761">
        <v>28</v>
      </c>
      <c r="B49" s="799" t="str">
        <f>'budget4542.a'!C64</f>
        <v>Vehicle Maintenance &amp; Repair</v>
      </c>
      <c r="C49" s="800">
        <f>'budget4542.a'!$H64</f>
        <v>0</v>
      </c>
      <c r="D49" s="806">
        <f>'Apr-Jun Qtr Report'!O41</f>
        <v>0</v>
      </c>
      <c r="E49" s="807">
        <f t="shared" si="0"/>
        <v>0</v>
      </c>
    </row>
    <row r="50" spans="1:9" ht="16.5" customHeight="1" thickBot="1" thickTop="1">
      <c r="A50" s="761">
        <v>29</v>
      </c>
      <c r="B50" s="799" t="str">
        <f>'budget4542.a'!C65</f>
        <v>Advertising</v>
      </c>
      <c r="C50" s="800">
        <f>'budget4542.a'!$H65</f>
        <v>0</v>
      </c>
      <c r="D50" s="806">
        <f>'Apr-Jun Qtr Report'!O42</f>
        <v>0</v>
      </c>
      <c r="E50" s="807">
        <f t="shared" si="0"/>
        <v>0</v>
      </c>
      <c r="G50" s="761" t="s">
        <v>73</v>
      </c>
      <c r="H50" s="820">
        <f>+H43</f>
        <v>0</v>
      </c>
      <c r="I50" s="821"/>
    </row>
    <row r="51" spans="1:9" ht="16.5" customHeight="1" thickBot="1" thickTop="1">
      <c r="A51" s="761">
        <v>30</v>
      </c>
      <c r="B51" s="799" t="str">
        <f>'budget4542.a'!C66</f>
        <v>Client Transportation</v>
      </c>
      <c r="C51" s="800">
        <f>'budget4542.a'!$H66</f>
        <v>0</v>
      </c>
      <c r="D51" s="806">
        <f>'Apr-Jun Qtr Report'!O43</f>
        <v>0</v>
      </c>
      <c r="E51" s="807">
        <f t="shared" si="0"/>
        <v>0</v>
      </c>
      <c r="H51" s="822"/>
      <c r="I51" s="823"/>
    </row>
    <row r="52" spans="1:9" ht="16.5" customHeight="1" thickBot="1" thickTop="1">
      <c r="A52" s="761">
        <v>31</v>
      </c>
      <c r="B52" s="799" t="str">
        <f>'budget4542.a'!C67</f>
        <v>Personnel Investigations</v>
      </c>
      <c r="C52" s="800">
        <f>'budget4542.a'!$H67</f>
        <v>0</v>
      </c>
      <c r="D52" s="806">
        <f>'Apr-Jun Qtr Report'!O44</f>
        <v>0</v>
      </c>
      <c r="E52" s="807">
        <f t="shared" si="0"/>
        <v>0</v>
      </c>
      <c r="G52" s="761" t="s">
        <v>74</v>
      </c>
      <c r="H52" s="820">
        <f>+D17</f>
        <v>0</v>
      </c>
      <c r="I52" s="821"/>
    </row>
    <row r="53" spans="1:9" ht="16.5" customHeight="1" thickBot="1" thickTop="1">
      <c r="A53" s="761">
        <v>32</v>
      </c>
      <c r="B53" s="799" t="str">
        <f>'budget4542.a'!C68</f>
        <v>Contractual Labor</v>
      </c>
      <c r="C53" s="800">
        <f>'budget4542.a'!$H68</f>
        <v>0</v>
      </c>
      <c r="D53" s="806">
        <f>'Apr-Jun Qtr Report'!O45</f>
        <v>0</v>
      </c>
      <c r="E53" s="807">
        <f t="shared" si="0"/>
        <v>0</v>
      </c>
      <c r="H53" s="822"/>
      <c r="I53" s="823"/>
    </row>
    <row r="54" spans="1:9" ht="16.5" customHeight="1" thickBot="1" thickTop="1">
      <c r="A54" s="761">
        <v>33</v>
      </c>
      <c r="B54" s="799" t="str">
        <f>'budget4542.a'!C69</f>
        <v>Photocopier Rental</v>
      </c>
      <c r="C54" s="800">
        <f>'budget4542.a'!$H69</f>
        <v>0</v>
      </c>
      <c r="D54" s="806">
        <f>'Apr-Jun Qtr Report'!O46</f>
        <v>0</v>
      </c>
      <c r="E54" s="807">
        <f t="shared" si="0"/>
        <v>0</v>
      </c>
      <c r="G54" s="824" t="s">
        <v>75</v>
      </c>
      <c r="H54" s="825">
        <f>+H50-H52</f>
        <v>0</v>
      </c>
      <c r="I54" s="826" t="s">
        <v>0</v>
      </c>
    </row>
    <row r="55" spans="1:5" ht="16.5" customHeight="1" thickBot="1" thickTop="1">
      <c r="A55" s="761">
        <v>34</v>
      </c>
      <c r="B55" s="799" t="str">
        <f>'budget4542.a'!C70</f>
        <v>Equipment Repair &amp; Maintenance</v>
      </c>
      <c r="C55" s="800">
        <f>'budget4542.a'!$H70</f>
        <v>0</v>
      </c>
      <c r="D55" s="806">
        <f>'Apr-Jun Qtr Report'!O47</f>
        <v>0</v>
      </c>
      <c r="E55" s="807">
        <f t="shared" si="0"/>
        <v>0</v>
      </c>
    </row>
    <row r="56" spans="1:9" ht="16.5" customHeight="1" thickBot="1" thickTop="1">
      <c r="A56" s="761">
        <v>35</v>
      </c>
      <c r="B56" s="799" t="str">
        <f>'budget4542.a'!C71</f>
        <v>Equipment Service Contracts</v>
      </c>
      <c r="C56" s="800">
        <f>'budget4542.a'!$H71</f>
        <v>0</v>
      </c>
      <c r="D56" s="806">
        <f>'Apr-Jun Qtr Report'!O48</f>
        <v>0</v>
      </c>
      <c r="E56" s="807">
        <f t="shared" si="0"/>
        <v>0</v>
      </c>
      <c r="G56" s="824" t="s">
        <v>77</v>
      </c>
      <c r="I56" s="827"/>
    </row>
    <row r="57" spans="1:9" ht="16.5" customHeight="1" thickBot="1" thickTop="1">
      <c r="A57" s="761">
        <v>36</v>
      </c>
      <c r="B57" s="799" t="str">
        <f>'budget4542.a'!C72</f>
        <v>Software</v>
      </c>
      <c r="C57" s="800">
        <f>'budget4542.a'!$H72</f>
        <v>0</v>
      </c>
      <c r="D57" s="806">
        <f>'Apr-Jun Qtr Report'!O49</f>
        <v>0</v>
      </c>
      <c r="E57" s="807">
        <f t="shared" si="0"/>
        <v>0</v>
      </c>
      <c r="G57" s="824"/>
      <c r="I57" s="763"/>
    </row>
    <row r="58" spans="1:5" ht="16.5" customHeight="1" thickBot="1" thickTop="1">
      <c r="A58" s="761">
        <v>37</v>
      </c>
      <c r="B58" s="799" t="str">
        <f>'budget4542.a'!C73</f>
        <v>Software Maintenance</v>
      </c>
      <c r="C58" s="800">
        <f>'budget4542.a'!$H73</f>
        <v>0</v>
      </c>
      <c r="D58" s="806">
        <f>'Apr-Jun Qtr Report'!O50</f>
        <v>0</v>
      </c>
      <c r="E58" s="807">
        <f t="shared" si="0"/>
        <v>0</v>
      </c>
    </row>
    <row r="59" spans="1:9" ht="16.5" customHeight="1" thickBot="1" thickTop="1">
      <c r="A59" s="761">
        <v>38</v>
      </c>
      <c r="B59" s="799" t="str">
        <f>'budget4542.a'!C74</f>
        <v>Maintenance</v>
      </c>
      <c r="C59" s="800">
        <f>'budget4542.a'!$H74</f>
        <v>0</v>
      </c>
      <c r="D59" s="806">
        <f>'Apr-Jun Qtr Report'!O51</f>
        <v>0</v>
      </c>
      <c r="E59" s="807">
        <f t="shared" si="0"/>
        <v>0</v>
      </c>
      <c r="G59" s="828"/>
      <c r="H59" s="828"/>
      <c r="I59" s="828"/>
    </row>
    <row r="60" spans="1:5" ht="16.5" customHeight="1" thickBot="1" thickTop="1">
      <c r="A60" s="761">
        <v>39</v>
      </c>
      <c r="B60" s="799" t="str">
        <f>'budget4542.a'!C75</f>
        <v>Housekeeping</v>
      </c>
      <c r="C60" s="800">
        <f>'budget4542.a'!$H75</f>
        <v>0</v>
      </c>
      <c r="D60" s="806">
        <f>'Apr-Jun Qtr Report'!O52</f>
        <v>0</v>
      </c>
      <c r="E60" s="807">
        <f t="shared" si="0"/>
        <v>0</v>
      </c>
    </row>
    <row r="61" spans="1:5" ht="16.5" customHeight="1" thickBot="1" thickTop="1">
      <c r="A61" s="761">
        <v>40</v>
      </c>
      <c r="B61" s="829" t="str">
        <f>'budget4542.a'!C76</f>
        <v>Indirect Cost</v>
      </c>
      <c r="C61" s="830">
        <f>'budget4542.a'!$H76</f>
        <v>0</v>
      </c>
      <c r="D61" s="831">
        <f>'Apr-Jun Qtr Report'!O90</f>
        <v>0</v>
      </c>
      <c r="E61" s="832">
        <f t="shared" si="0"/>
        <v>0</v>
      </c>
    </row>
    <row r="62" spans="1:9" ht="16.5" customHeight="1" thickBot="1" thickTop="1">
      <c r="A62" s="761">
        <v>41</v>
      </c>
      <c r="B62" s="799" t="str">
        <f>'budget4542.a'!C77</f>
        <v>Laboratory Services</v>
      </c>
      <c r="C62" s="800">
        <f>'budget4542.a'!$H77</f>
        <v>0</v>
      </c>
      <c r="D62" s="806">
        <f>'Apr-Jun Qtr Report'!O53</f>
        <v>0</v>
      </c>
      <c r="E62" s="807">
        <f t="shared" si="0"/>
        <v>0</v>
      </c>
      <c r="G62" s="824" t="s">
        <v>375</v>
      </c>
      <c r="H62" s="763"/>
      <c r="I62" s="763"/>
    </row>
    <row r="63" spans="1:11" ht="16.5" customHeight="1" thickBot="1" thickTop="1">
      <c r="A63" s="761">
        <v>42</v>
      </c>
      <c r="B63" s="799" t="str">
        <f>'budget4542.a'!C78</f>
        <v>Photography (Commercial)</v>
      </c>
      <c r="C63" s="800">
        <f>'budget4542.a'!$H78</f>
        <v>0</v>
      </c>
      <c r="D63" s="806">
        <f>'Apr-Jun Qtr Report'!O54</f>
        <v>0</v>
      </c>
      <c r="E63" s="807">
        <f t="shared" si="0"/>
        <v>0</v>
      </c>
      <c r="G63" s="833"/>
      <c r="H63" s="763"/>
      <c r="I63" s="779"/>
      <c r="K63" s="768"/>
    </row>
    <row r="64" spans="1:9" ht="16.5" customHeight="1" thickBot="1" thickTop="1">
      <c r="A64" s="761">
        <v>43</v>
      </c>
      <c r="B64" s="799" t="str">
        <f>'budget4542.a'!C79</f>
        <v>Printing</v>
      </c>
      <c r="C64" s="800">
        <f>'budget4542.a'!$H79</f>
        <v>0</v>
      </c>
      <c r="D64" s="806">
        <f>'Apr-Jun Qtr Report'!O55</f>
        <v>0</v>
      </c>
      <c r="E64" s="807">
        <f t="shared" si="0"/>
        <v>0</v>
      </c>
      <c r="G64" s="834"/>
      <c r="H64" s="834"/>
      <c r="I64" s="834"/>
    </row>
    <row r="65" spans="1:9" ht="16.5" customHeight="1" thickBot="1" thickTop="1">
      <c r="A65" s="761">
        <v>44</v>
      </c>
      <c r="B65" s="799" t="str">
        <f>'budget4542.a'!C80</f>
        <v>Purchase of Care</v>
      </c>
      <c r="C65" s="800">
        <f>'budget4542.a'!$H80</f>
        <v>0</v>
      </c>
      <c r="D65" s="806">
        <f>'Apr-Jun Qtr Report'!O56</f>
        <v>0</v>
      </c>
      <c r="E65" s="807">
        <f t="shared" si="0"/>
        <v>0</v>
      </c>
      <c r="G65" s="827"/>
      <c r="H65" s="827"/>
      <c r="I65" s="827"/>
    </row>
    <row r="66" spans="1:9" ht="16.5" customHeight="1" thickBot="1" thickTop="1">
      <c r="A66" s="761">
        <v>45</v>
      </c>
      <c r="B66" s="799" t="str">
        <f>'budget4542.a'!C81</f>
        <v>Trash Disposal</v>
      </c>
      <c r="C66" s="800">
        <f>'budget4542.a'!$H81</f>
        <v>0</v>
      </c>
      <c r="D66" s="806">
        <f>'Apr-Jun Qtr Report'!O57</f>
        <v>0</v>
      </c>
      <c r="E66" s="807">
        <f t="shared" si="0"/>
        <v>0</v>
      </c>
      <c r="G66" s="834"/>
      <c r="H66" s="834"/>
      <c r="I66" s="834"/>
    </row>
    <row r="67" spans="1:5" ht="16.5" customHeight="1" thickBot="1" thickTop="1">
      <c r="A67" s="761">
        <v>46</v>
      </c>
      <c r="B67" s="799" t="str">
        <f>'budget4542.a'!C82</f>
        <v>Human Service Contracts</v>
      </c>
      <c r="C67" s="800">
        <f>'budget4542.a'!$H82</f>
        <v>0</v>
      </c>
      <c r="D67" s="806">
        <f>'Apr-Jun Qtr Report'!O58</f>
        <v>0</v>
      </c>
      <c r="E67" s="807">
        <f t="shared" si="0"/>
        <v>0</v>
      </c>
    </row>
    <row r="68" spans="1:9" ht="16.5" customHeight="1" thickBot="1" thickTop="1">
      <c r="A68" s="761">
        <v>47</v>
      </c>
      <c r="B68" s="799" t="str">
        <f>'budget4542.a'!C83</f>
        <v>Special Projects</v>
      </c>
      <c r="C68" s="800">
        <f>'budget4542.a'!$H83</f>
        <v>0</v>
      </c>
      <c r="D68" s="806">
        <f>'Apr-Jun Qtr Report'!O59</f>
        <v>0</v>
      </c>
      <c r="E68" s="807">
        <f t="shared" si="0"/>
        <v>0</v>
      </c>
      <c r="G68" s="834"/>
      <c r="H68" s="834"/>
      <c r="I68" s="834"/>
    </row>
    <row r="69" spans="1:9" ht="16.5" customHeight="1" thickBot="1" thickTop="1">
      <c r="A69" s="761">
        <v>48</v>
      </c>
      <c r="B69" s="799" t="str">
        <f>'budget4542.a'!C84</f>
        <v>Cleaning Supplies</v>
      </c>
      <c r="C69" s="800">
        <f>'budget4542.a'!$H84</f>
        <v>0</v>
      </c>
      <c r="D69" s="806">
        <f>'Apr-Jun Qtr Report'!O60</f>
        <v>0</v>
      </c>
      <c r="E69" s="807">
        <f t="shared" si="0"/>
        <v>0</v>
      </c>
      <c r="G69" s="827"/>
      <c r="H69" s="827"/>
      <c r="I69" s="827"/>
    </row>
    <row r="70" spans="1:5" ht="16.5" customHeight="1" thickBot="1" thickTop="1">
      <c r="A70" s="761">
        <v>49</v>
      </c>
      <c r="B70" s="799" t="str">
        <f>'budget4542.a'!C85</f>
        <v>Educational Supplies</v>
      </c>
      <c r="C70" s="800">
        <f>'budget4542.a'!$H85</f>
        <v>0</v>
      </c>
      <c r="D70" s="806">
        <f>'Apr-Jun Qtr Report'!O61</f>
        <v>0</v>
      </c>
      <c r="E70" s="807">
        <f t="shared" si="0"/>
        <v>0</v>
      </c>
    </row>
    <row r="71" spans="1:9" ht="16.5" customHeight="1" thickBot="1" thickTop="1">
      <c r="A71" s="761">
        <v>50</v>
      </c>
      <c r="B71" s="799" t="str">
        <f>'budget4542.a'!C86</f>
        <v>Food</v>
      </c>
      <c r="C71" s="800">
        <f>'budget4542.a'!$H86</f>
        <v>0</v>
      </c>
      <c r="D71" s="806">
        <f>'Apr-Jun Qtr Report'!O62</f>
        <v>0</v>
      </c>
      <c r="E71" s="807">
        <f t="shared" si="0"/>
        <v>0</v>
      </c>
      <c r="G71" s="827"/>
      <c r="H71" s="827"/>
      <c r="I71" s="827"/>
    </row>
    <row r="72" spans="1:9" ht="16.5" customHeight="1" thickBot="1" thickTop="1">
      <c r="A72" s="761">
        <v>51</v>
      </c>
      <c r="B72" s="799" t="str">
        <f>'budget4542.a'!C87</f>
        <v>Medicine, Drugs &amp; Chemicals</v>
      </c>
      <c r="C72" s="800">
        <f>'budget4542.a'!$H87</f>
        <v>0</v>
      </c>
      <c r="D72" s="806">
        <f>'Apr-Jun Qtr Report'!O63</f>
        <v>0</v>
      </c>
      <c r="E72" s="807">
        <f t="shared" si="0"/>
        <v>0</v>
      </c>
      <c r="G72" s="834"/>
      <c r="H72" s="834"/>
      <c r="I72" s="834"/>
    </row>
    <row r="73" spans="1:9" ht="16.5" customHeight="1" thickBot="1" thickTop="1">
      <c r="A73" s="761">
        <v>52</v>
      </c>
      <c r="B73" s="799" t="str">
        <f>'budget4542.a'!C88</f>
        <v>Medical Supplies</v>
      </c>
      <c r="C73" s="800">
        <f>'budget4542.a'!$H88</f>
        <v>0</v>
      </c>
      <c r="D73" s="806">
        <f>'Apr-Jun Qtr Report'!O64</f>
        <v>0</v>
      </c>
      <c r="E73" s="807">
        <f t="shared" si="0"/>
        <v>0</v>
      </c>
      <c r="G73" s="827"/>
      <c r="H73" s="827"/>
      <c r="I73" s="827"/>
    </row>
    <row r="74" spans="1:5" ht="16.5" customHeight="1" thickBot="1" thickTop="1">
      <c r="A74" s="761">
        <v>53</v>
      </c>
      <c r="B74" s="799" t="str">
        <f>'budget4542.a'!C89</f>
        <v>Office Supplies</v>
      </c>
      <c r="C74" s="800">
        <f>'budget4542.a'!$H89</f>
        <v>0</v>
      </c>
      <c r="D74" s="806">
        <f>'Apr-Jun Qtr Report'!O65</f>
        <v>0</v>
      </c>
      <c r="E74" s="807">
        <f t="shared" si="0"/>
        <v>0</v>
      </c>
    </row>
    <row r="75" spans="1:5" ht="16.5" customHeight="1" thickBot="1" thickTop="1">
      <c r="A75" s="761">
        <v>54</v>
      </c>
      <c r="B75" s="799" t="str">
        <f>'budget4542.a'!C90</f>
        <v>Other Supplies NOT ALLOWABLE COST</v>
      </c>
      <c r="C75" s="800">
        <f>'budget4542.a'!$H90</f>
        <v>0</v>
      </c>
      <c r="D75" s="806">
        <f>'Apr-Jun Qtr Report'!O66</f>
        <v>0</v>
      </c>
      <c r="E75" s="807">
        <f t="shared" si="0"/>
        <v>0</v>
      </c>
    </row>
    <row r="76" spans="1:5" ht="16.5" customHeight="1" thickBot="1" thickTop="1">
      <c r="A76" s="761">
        <v>55</v>
      </c>
      <c r="B76" s="799" t="str">
        <f>'budget4542.a'!C91</f>
        <v>Computer Equipment *</v>
      </c>
      <c r="C76" s="800">
        <f>'budget4542.a'!$H91</f>
        <v>0</v>
      </c>
      <c r="D76" s="806">
        <f>'Apr-Jun Qtr Report'!O67</f>
        <v>0</v>
      </c>
      <c r="E76" s="807">
        <f t="shared" si="0"/>
        <v>0</v>
      </c>
    </row>
    <row r="77" spans="1:5" ht="16.5" customHeight="1" thickBot="1" thickTop="1">
      <c r="A77" s="761">
        <v>56</v>
      </c>
      <c r="B77" s="799" t="str">
        <f>'budget4542.a'!C92</f>
        <v>Office Equipment  *</v>
      </c>
      <c r="C77" s="800">
        <f>'budget4542.a'!$H92</f>
        <v>0</v>
      </c>
      <c r="D77" s="806">
        <f>'Apr-Jun Qtr Report'!O68</f>
        <v>0</v>
      </c>
      <c r="E77" s="807">
        <f t="shared" si="0"/>
        <v>0</v>
      </c>
    </row>
    <row r="78" spans="1:5" ht="16.5" customHeight="1" thickBot="1" thickTop="1">
      <c r="A78" s="761">
        <v>57</v>
      </c>
      <c r="B78" s="799" t="str">
        <f>'budget4542.a'!C93</f>
        <v>Personal Computer Equipment *</v>
      </c>
      <c r="C78" s="800">
        <f>'budget4542.a'!$H93</f>
        <v>0</v>
      </c>
      <c r="D78" s="806">
        <f>'Apr-Jun Qtr Report'!O69</f>
        <v>0</v>
      </c>
      <c r="E78" s="807">
        <f t="shared" si="0"/>
        <v>0</v>
      </c>
    </row>
    <row r="79" spans="1:5" ht="16.5" customHeight="1" thickBot="1" thickTop="1">
      <c r="A79" s="761">
        <v>58</v>
      </c>
      <c r="B79" s="799" t="str">
        <f>'budget4542.a'!C94</f>
        <v>Medical Equipment *</v>
      </c>
      <c r="C79" s="800">
        <f>'budget4542.a'!$H94</f>
        <v>0</v>
      </c>
      <c r="D79" s="806">
        <f>'Apr-Jun Qtr Report'!O70</f>
        <v>0</v>
      </c>
      <c r="E79" s="807">
        <f t="shared" si="0"/>
        <v>0</v>
      </c>
    </row>
    <row r="80" spans="1:9" ht="16.5" customHeight="1" thickBot="1" thickTop="1">
      <c r="A80" s="761">
        <v>59</v>
      </c>
      <c r="B80" s="799" t="str">
        <f>'budget4542.a'!C95</f>
        <v>Office Equipment  *</v>
      </c>
      <c r="C80" s="800">
        <f>'budget4542.a'!$H95</f>
        <v>0</v>
      </c>
      <c r="D80" s="806">
        <f>'Apr-Jun Qtr Report'!O71</f>
        <v>0</v>
      </c>
      <c r="E80" s="807">
        <f t="shared" si="0"/>
        <v>0</v>
      </c>
      <c r="G80" s="835" t="s">
        <v>78</v>
      </c>
      <c r="H80" s="827"/>
      <c r="I80" s="827"/>
    </row>
    <row r="81" spans="1:9" ht="16.5" customHeight="1" thickBot="1" thickTop="1">
      <c r="A81" s="761">
        <v>60</v>
      </c>
      <c r="B81" s="799" t="str">
        <f>'budget4542.a'!C96</f>
        <v>Dues &amp; Memberships</v>
      </c>
      <c r="C81" s="800">
        <f>'budget4542.a'!$H96</f>
        <v>0</v>
      </c>
      <c r="D81" s="806">
        <f>'Apr-Jun Qtr Report'!O72</f>
        <v>0</v>
      </c>
      <c r="E81" s="807">
        <f t="shared" si="0"/>
        <v>0</v>
      </c>
      <c r="G81" s="780"/>
      <c r="H81" s="763"/>
      <c r="I81" s="763"/>
    </row>
    <row r="82" spans="1:9" ht="16.5" customHeight="1" thickBot="1" thickTop="1">
      <c r="A82" s="761">
        <v>61</v>
      </c>
      <c r="B82" s="799" t="str">
        <f>'budget4542.a'!C97</f>
        <v>Insurance</v>
      </c>
      <c r="C82" s="800">
        <f>'budget4542.a'!$H97</f>
        <v>0</v>
      </c>
      <c r="D82" s="806">
        <f>'Apr-Jun Qtr Report'!O73</f>
        <v>0</v>
      </c>
      <c r="E82" s="807">
        <f t="shared" si="0"/>
        <v>0</v>
      </c>
      <c r="G82" s="835" t="s">
        <v>1</v>
      </c>
      <c r="H82" s="827"/>
      <c r="I82" s="827"/>
    </row>
    <row r="83" spans="1:6" ht="16.5" customHeight="1" thickBot="1" thickTop="1">
      <c r="A83" s="761">
        <v>62</v>
      </c>
      <c r="B83" s="799" t="str">
        <f>'budget4542.a'!C98</f>
        <v>Rent</v>
      </c>
      <c r="C83" s="800">
        <f>'budget4542.a'!$H98</f>
        <v>0</v>
      </c>
      <c r="D83" s="806">
        <f>'Apr-Jun Qtr Report'!O74</f>
        <v>0</v>
      </c>
      <c r="E83" s="836">
        <f>+C83-D83</f>
        <v>0</v>
      </c>
      <c r="F83" s="763"/>
    </row>
    <row r="84" spans="1:5" ht="16.5" customHeight="1" thickBot="1" thickTop="1">
      <c r="A84" s="761">
        <v>63</v>
      </c>
      <c r="B84" s="799" t="str">
        <f>'budget4542.a'!C99</f>
        <v>Subscriptions</v>
      </c>
      <c r="C84" s="837">
        <f>'budget4542.a'!$H99</f>
        <v>0</v>
      </c>
      <c r="D84" s="806">
        <f>'Apr-Jun Qtr Report'!O75</f>
        <v>0</v>
      </c>
      <c r="E84" s="807">
        <f>+C84-D84</f>
        <v>0</v>
      </c>
    </row>
    <row r="85" spans="1:5" ht="16.5" customHeight="1" thickBot="1" thickTop="1">
      <c r="A85" s="761">
        <v>63</v>
      </c>
      <c r="B85" s="799" t="str">
        <f>'budget4542.a'!C100</f>
        <v>Administration (WIC Temps)</v>
      </c>
      <c r="C85" s="837">
        <f>'budget4542.a'!$H100</f>
        <v>0</v>
      </c>
      <c r="D85" s="806">
        <f>'Apr-Jun Qtr Report'!O76</f>
        <v>0</v>
      </c>
      <c r="E85" s="807">
        <f>+C85-D85</f>
        <v>0</v>
      </c>
    </row>
    <row r="86" spans="1:5" ht="16.5" customHeight="1" thickBot="1" thickTop="1">
      <c r="A86" s="761">
        <v>64</v>
      </c>
      <c r="B86" s="799" t="str">
        <f>'budget4542.a'!C101</f>
        <v>Other Equipment (below thresholds)</v>
      </c>
      <c r="C86" s="837">
        <f>'budget4542.a'!$H101</f>
        <v>0</v>
      </c>
      <c r="D86" s="806">
        <f>'Apr-Jun Qtr Report'!O77</f>
        <v>0</v>
      </c>
      <c r="E86" s="807">
        <f>+C86-D86</f>
        <v>0</v>
      </c>
    </row>
    <row r="87" spans="1:5" ht="16.5" customHeight="1" thickBot="1" thickTop="1">
      <c r="A87" s="761">
        <v>65</v>
      </c>
      <c r="B87" s="799" t="str">
        <f>'budget4542.a'!C102</f>
        <v>County/Spec Pr - Health Ins,fringe</v>
      </c>
      <c r="C87" s="837">
        <f>'budget4542.a'!$H102</f>
        <v>0</v>
      </c>
      <c r="D87" s="806">
        <f>'Apr-Jun Qtr Report'!O78</f>
        <v>0</v>
      </c>
      <c r="E87" s="807">
        <f aca="true" t="shared" si="1" ref="E87:E95">+C87-D87</f>
        <v>0</v>
      </c>
    </row>
    <row r="88" spans="1:5" ht="16.5" customHeight="1" thickBot="1" thickTop="1">
      <c r="A88" s="761">
        <v>66</v>
      </c>
      <c r="B88" s="799" t="str">
        <f>'budget4542.a'!C103</f>
        <v>Leave payout</v>
      </c>
      <c r="C88" s="837">
        <f>'budget4542.a'!$H103</f>
        <v>0</v>
      </c>
      <c r="D88" s="806">
        <f>'Apr-Jun Qtr Report'!O79</f>
        <v>0</v>
      </c>
      <c r="E88" s="807">
        <f t="shared" si="1"/>
        <v>0</v>
      </c>
    </row>
    <row r="89" spans="1:5" ht="16.5" customHeight="1" thickBot="1" thickTop="1">
      <c r="A89" s="761">
        <v>67</v>
      </c>
      <c r="B89" s="799">
        <f>'budget4542.a'!C104</f>
        <v>0</v>
      </c>
      <c r="C89" s="837">
        <f>'budget4542.a'!$H104</f>
        <v>0</v>
      </c>
      <c r="D89" s="806">
        <f>'Apr-Jun Qtr Report'!O80</f>
        <v>0</v>
      </c>
      <c r="E89" s="807">
        <f t="shared" si="1"/>
        <v>0</v>
      </c>
    </row>
    <row r="90" spans="1:5" ht="16.5" customHeight="1" thickBot="1" thickTop="1">
      <c r="A90" s="761">
        <v>68</v>
      </c>
      <c r="B90" s="799">
        <f>'budget4542.a'!C105</f>
        <v>0</v>
      </c>
      <c r="C90" s="837">
        <f>'budget4542.a'!$H105</f>
        <v>0</v>
      </c>
      <c r="D90" s="806">
        <f>'Apr-Jun Qtr Report'!O81</f>
        <v>0</v>
      </c>
      <c r="E90" s="807">
        <f t="shared" si="1"/>
        <v>0</v>
      </c>
    </row>
    <row r="91" spans="1:5" ht="16.5" customHeight="1" thickBot="1" thickTop="1">
      <c r="A91" s="761">
        <v>69</v>
      </c>
      <c r="B91" s="799">
        <f>'budget4542.a'!C106</f>
        <v>0</v>
      </c>
      <c r="C91" s="837">
        <f>'budget4542.a'!$H106</f>
        <v>0</v>
      </c>
      <c r="D91" s="806">
        <f>'Apr-Jun Qtr Report'!O82</f>
        <v>0</v>
      </c>
      <c r="E91" s="807">
        <f t="shared" si="1"/>
        <v>0</v>
      </c>
    </row>
    <row r="92" spans="1:5" ht="16.5" customHeight="1" thickBot="1" thickTop="1">
      <c r="A92" s="761">
        <v>70</v>
      </c>
      <c r="B92" s="799">
        <f>'budget4542.a'!C107</f>
        <v>0</v>
      </c>
      <c r="C92" s="837">
        <f>'budget4542.a'!$H107</f>
        <v>0</v>
      </c>
      <c r="D92" s="806">
        <f>'Apr-Jun Qtr Report'!O83</f>
        <v>0</v>
      </c>
      <c r="E92" s="807">
        <f t="shared" si="1"/>
        <v>0</v>
      </c>
    </row>
    <row r="93" spans="1:5" ht="16.5" customHeight="1" thickBot="1" thickTop="1">
      <c r="A93" s="761">
        <v>71</v>
      </c>
      <c r="B93" s="799">
        <f>'budget4542.a'!C108</f>
        <v>0</v>
      </c>
      <c r="C93" s="837">
        <f>'budget4542.a'!$H108</f>
        <v>0</v>
      </c>
      <c r="D93" s="806">
        <f>'Apr-Jun Qtr Report'!O84</f>
        <v>0</v>
      </c>
      <c r="E93" s="807">
        <f t="shared" si="1"/>
        <v>0</v>
      </c>
    </row>
    <row r="94" spans="1:5" ht="16.5" customHeight="1" thickBot="1" thickTop="1">
      <c r="A94" s="761">
        <v>72</v>
      </c>
      <c r="B94" s="799">
        <f>'budget4542.a'!C109</f>
        <v>0</v>
      </c>
      <c r="C94" s="837">
        <f>'budget4542.a'!$H109</f>
        <v>0</v>
      </c>
      <c r="D94" s="806">
        <f>'Apr-Jun Qtr Report'!O85</f>
        <v>0</v>
      </c>
      <c r="E94" s="807">
        <f t="shared" si="1"/>
        <v>0</v>
      </c>
    </row>
    <row r="95" spans="1:5" ht="16.5" customHeight="1" thickBot="1" thickTop="1">
      <c r="A95" s="761">
        <v>73</v>
      </c>
      <c r="B95" s="799">
        <f>'budget4542.a'!C110</f>
        <v>0</v>
      </c>
      <c r="C95" s="837">
        <f>'budget4542.a'!$H110</f>
        <v>0</v>
      </c>
      <c r="D95" s="806">
        <f>'Apr-Jun Qtr Report'!O86</f>
        <v>0</v>
      </c>
      <c r="E95" s="807">
        <f t="shared" si="1"/>
        <v>0</v>
      </c>
    </row>
    <row r="96" spans="1:5" ht="16.5" customHeight="1" thickBot="1" thickTop="1">
      <c r="A96" s="761">
        <v>74</v>
      </c>
      <c r="B96" s="799">
        <f>'budget4542.a'!C111</f>
        <v>0</v>
      </c>
      <c r="C96" s="837">
        <f>'budget4542.a'!$H111</f>
        <v>0</v>
      </c>
      <c r="D96" s="806">
        <f>'Apr-Jun Qtr Report'!O87</f>
        <v>0</v>
      </c>
      <c r="E96" s="807">
        <f>+C96-D96</f>
        <v>0</v>
      </c>
    </row>
    <row r="97" ht="18" thickTop="1">
      <c r="A97" s="824"/>
    </row>
    <row r="98" ht="18">
      <c r="A98" s="824"/>
    </row>
    <row r="99" spans="1:5" ht="18" customHeight="1">
      <c r="A99" s="824"/>
      <c r="B99" s="761" t="s">
        <v>541</v>
      </c>
      <c r="C99" s="838">
        <f>C17-C61</f>
        <v>0</v>
      </c>
      <c r="D99" s="838">
        <f>D17-D61</f>
        <v>0</v>
      </c>
      <c r="E99" s="838">
        <f>E17-E61</f>
        <v>0</v>
      </c>
    </row>
    <row r="100" spans="2:9" ht="23.25" customHeight="1">
      <c r="B100" s="761" t="s">
        <v>540</v>
      </c>
      <c r="C100" s="839">
        <f>C61</f>
        <v>0</v>
      </c>
      <c r="D100" s="839">
        <f>D61</f>
        <v>0</v>
      </c>
      <c r="E100" s="839">
        <f>E61</f>
        <v>0</v>
      </c>
      <c r="G100" s="780"/>
      <c r="H100" s="763"/>
      <c r="I100" s="763"/>
    </row>
    <row r="101" spans="2:9" ht="21" customHeight="1">
      <c r="B101" s="761" t="s">
        <v>542</v>
      </c>
      <c r="C101" s="840">
        <f>C100+C99</f>
        <v>0</v>
      </c>
      <c r="D101" s="840">
        <f>D100+D99</f>
        <v>0</v>
      </c>
      <c r="E101" s="840">
        <f>E100+E99</f>
        <v>0</v>
      </c>
      <c r="G101" s="780"/>
      <c r="H101" s="763"/>
      <c r="I101" s="763"/>
    </row>
    <row r="103" ht="18">
      <c r="B103" s="824" t="s">
        <v>376</v>
      </c>
    </row>
  </sheetData>
  <sheetProtection/>
  <mergeCells count="8">
    <mergeCell ref="G48:I48"/>
    <mergeCell ref="A1:I1"/>
    <mergeCell ref="A2:I2"/>
    <mergeCell ref="A3:I3"/>
    <mergeCell ref="B18:E18"/>
    <mergeCell ref="G18:I18"/>
    <mergeCell ref="C12:D12"/>
    <mergeCell ref="C13:D13"/>
  </mergeCells>
  <hyperlinks>
    <hyperlink ref="C17" r:id="rId1" display="+@sum(C22:C125"/>
    <hyperlink ref="D17" r:id="rId2" display="+@sum(C22:C125"/>
  </hyperlinks>
  <printOptions horizontalCentered="1" verticalCentered="1"/>
  <pageMargins left="0.25" right="0.25" top="0.25" bottom="0.25" header="0.5" footer="0.5"/>
  <pageSetup fitToHeight="1" fitToWidth="1" horizontalDpi="600" verticalDpi="600" orientation="portrait" scale="45" r:id="rId3"/>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D34"/>
  <sheetViews>
    <sheetView zoomScale="60" zoomScaleNormal="60" zoomScalePageLayoutView="0" workbookViewId="0" topLeftCell="A1">
      <selection activeCell="A1" sqref="A1:C1"/>
    </sheetView>
  </sheetViews>
  <sheetFormatPr defaultColWidth="8.88671875" defaultRowHeight="15"/>
  <cols>
    <col min="1" max="1" width="56.99609375" style="5" customWidth="1"/>
    <col min="2" max="2" width="23.3359375" style="5" customWidth="1"/>
    <col min="3" max="3" width="22.3359375" style="5" customWidth="1"/>
    <col min="4" max="4" width="2.4453125" style="5" customWidth="1"/>
    <col min="5" max="16384" width="8.88671875" style="5" customWidth="1"/>
  </cols>
  <sheetData>
    <row r="1" spans="1:3" ht="15">
      <c r="A1" s="1096" t="s">
        <v>609</v>
      </c>
      <c r="B1" s="1097"/>
      <c r="C1" s="1097"/>
    </row>
    <row r="2" spans="1:3" ht="15">
      <c r="A2" s="1097" t="s">
        <v>38</v>
      </c>
      <c r="B2" s="1097"/>
      <c r="C2" s="1097"/>
    </row>
    <row r="3" spans="1:3" ht="15">
      <c r="A3" s="1097" t="s">
        <v>168</v>
      </c>
      <c r="B3" s="1097"/>
      <c r="C3" s="1097"/>
    </row>
    <row r="4" spans="1:3" ht="15">
      <c r="A4" s="1097" t="s">
        <v>80</v>
      </c>
      <c r="B4" s="1097"/>
      <c r="C4" s="1097"/>
    </row>
    <row r="5" spans="1:4" ht="15.75" thickBot="1">
      <c r="A5" s="21"/>
      <c r="C5" s="132"/>
      <c r="D5" s="21"/>
    </row>
    <row r="6" spans="1:3" ht="21.75" customHeight="1" thickBot="1">
      <c r="A6" s="53" t="str">
        <f>+'budget4542.a'!B5</f>
        <v>FUNDING ADMINISTRATION:        </v>
      </c>
      <c r="B6" s="1095" t="str">
        <f>+'budget4542.a'!D5</f>
        <v>Prevention &amp; Health Promotion Admin.</v>
      </c>
      <c r="C6" s="1095"/>
    </row>
    <row r="7" spans="1:3" ht="21.75" customHeight="1" thickBot="1">
      <c r="A7" s="53" t="str">
        <f>+'budget4542.a'!B11</f>
        <v>AWARD NUMBER:                          </v>
      </c>
      <c r="B7" s="1095">
        <f>+'budget4542.a'!D11</f>
        <v>0</v>
      </c>
      <c r="C7" s="1095"/>
    </row>
    <row r="8" spans="1:3" ht="21.75" customHeight="1" thickBot="1">
      <c r="A8" s="53" t="str">
        <f>+'budget4542.a'!B15</f>
        <v>AWARD PERIOD:                            </v>
      </c>
      <c r="B8" s="1095" t="str">
        <f>+'budget4542.a'!D15</f>
        <v>July 1, 20 through June 30, 2021</v>
      </c>
      <c r="C8" s="1095"/>
    </row>
    <row r="9" spans="1:3" ht="21.75" customHeight="1" thickBot="1">
      <c r="A9" s="53" t="str">
        <f>+'budget4542.a'!B17</f>
        <v>COUNTY PCA:</v>
      </c>
      <c r="B9" s="1095" t="str">
        <f>+'budget4542.a'!D16</f>
        <v>2021</v>
      </c>
      <c r="C9" s="1095"/>
    </row>
    <row r="10" spans="1:3" ht="21.75" customHeight="1" thickBot="1">
      <c r="A10" s="53" t="str">
        <f>+'budget4542.a'!B16</f>
        <v>FISCAL YEAR:                                </v>
      </c>
      <c r="B10" s="1095" t="str">
        <f>+'budget4542.a'!D16</f>
        <v>2021</v>
      </c>
      <c r="C10" s="1095"/>
    </row>
    <row r="11" spans="1:3" ht="21.75" customHeight="1" thickBot="1">
      <c r="A11" s="53" t="str">
        <f>+'budget4542.a'!B6</f>
        <v>LOCAL AGENCY:</v>
      </c>
      <c r="B11" s="1095">
        <f>+'budget4542.a'!D6</f>
        <v>0</v>
      </c>
      <c r="C11" s="1095"/>
    </row>
    <row r="12" spans="1:3" ht="21.75" customHeight="1" thickBot="1">
      <c r="A12" s="53" t="str">
        <f>+'budget4542.a'!B7</f>
        <v>ADDRESS:</v>
      </c>
      <c r="B12" s="1095">
        <f>+'budget4542.a'!D7</f>
        <v>0</v>
      </c>
      <c r="C12" s="1095"/>
    </row>
    <row r="13" spans="1:3" ht="21.75" customHeight="1" thickBot="1">
      <c r="A13" s="53" t="str">
        <f>+'budget4542.a'!B8</f>
        <v>CITY, STATE, ZIPCODE:</v>
      </c>
      <c r="B13" s="1095">
        <f>+'budget4542.a'!D8</f>
        <v>0</v>
      </c>
      <c r="C13" s="1095"/>
    </row>
    <row r="14" spans="1:3" ht="21.75" customHeight="1" thickBot="1">
      <c r="A14" s="53" t="str">
        <f>+'budget4542.a'!B9</f>
        <v>TELEPHONE #:</v>
      </c>
      <c r="B14" s="1095">
        <f>+'budget4542.a'!D9</f>
        <v>0</v>
      </c>
      <c r="C14" s="1095"/>
    </row>
    <row r="15" spans="1:3" ht="21.75" customHeight="1" thickBot="1">
      <c r="A15" s="53" t="str">
        <f>+'budget4542.a'!B10</f>
        <v>PROJECT TITLE:                           </v>
      </c>
      <c r="B15" s="1095" t="str">
        <f>+'budget4542.a'!D10</f>
        <v>WIC-BFPC Program</v>
      </c>
      <c r="C15" s="1095"/>
    </row>
    <row r="17" ht="15.75" thickBot="1">
      <c r="A17" s="11"/>
    </row>
    <row r="18" spans="1:3" ht="24" customHeight="1" thickTop="1">
      <c r="A18" s="12" t="s">
        <v>81</v>
      </c>
      <c r="B18" s="82" t="s">
        <v>83</v>
      </c>
      <c r="C18" s="80" t="s">
        <v>85</v>
      </c>
    </row>
    <row r="19" spans="1:3" ht="24" customHeight="1" thickBot="1">
      <c r="A19" s="13" t="s">
        <v>82</v>
      </c>
      <c r="B19" s="83" t="s">
        <v>84</v>
      </c>
      <c r="C19" s="81" t="s">
        <v>86</v>
      </c>
    </row>
    <row r="20" spans="1:3" ht="49.5" customHeight="1" thickBot="1" thickTop="1">
      <c r="A20" s="101" t="str">
        <f>+'pms4542.c'!A14</f>
        <v>To increase breastfeeding rates for infants</v>
      </c>
      <c r="B20" s="99" t="str">
        <f>+'pms4542.c'!C14</f>
        <v>Increase rate by 1% over SFY2020</v>
      </c>
      <c r="C20" s="126"/>
    </row>
    <row r="21" spans="1:3" ht="49.5" customHeight="1" thickBot="1" thickTop="1">
      <c r="A21" s="101">
        <f>+'pms4542.c'!A15</f>
        <v>0</v>
      </c>
      <c r="B21" s="100">
        <f>+'pms4542.c'!C15</f>
        <v>0</v>
      </c>
      <c r="C21" s="127"/>
    </row>
    <row r="22" spans="1:3" ht="49.5" customHeight="1" thickBot="1" thickTop="1">
      <c r="A22" s="101">
        <f>+'pms4542.c'!A16</f>
        <v>0</v>
      </c>
      <c r="B22" s="100">
        <f>+'pms4542.c'!C16</f>
        <v>0</v>
      </c>
      <c r="C22" s="127"/>
    </row>
    <row r="23" spans="1:3" ht="49.5" customHeight="1" thickBot="1" thickTop="1">
      <c r="A23" s="101">
        <f>+'pms4542.c'!A17</f>
        <v>0</v>
      </c>
      <c r="B23" s="100">
        <f>+'pms4542.c'!C17</f>
        <v>0</v>
      </c>
      <c r="C23" s="127"/>
    </row>
    <row r="24" spans="1:3" ht="71.25" customHeight="1" thickBot="1" thickTop="1">
      <c r="A24" s="101">
        <f>+'pms4542.c'!A18</f>
        <v>0</v>
      </c>
      <c r="B24" s="100">
        <f>+'pms4542.c'!C18</f>
        <v>0</v>
      </c>
      <c r="C24" s="127"/>
    </row>
    <row r="25" spans="1:3" ht="49.5" customHeight="1" thickBot="1" thickTop="1">
      <c r="A25" s="101">
        <f>+'pms4542.c'!A19</f>
        <v>0</v>
      </c>
      <c r="B25" s="100">
        <f>+'pms4542.c'!C19</f>
        <v>0</v>
      </c>
      <c r="C25" s="127"/>
    </row>
    <row r="26" spans="1:3" ht="49.5" customHeight="1" thickBot="1" thickTop="1">
      <c r="A26" s="101">
        <f>+'pms4542.c'!A20</f>
        <v>0</v>
      </c>
      <c r="B26" s="100">
        <f>+'pms4542.c'!C20</f>
        <v>0</v>
      </c>
      <c r="C26" s="127"/>
    </row>
    <row r="27" spans="1:3" ht="49.5" customHeight="1" thickBot="1" thickTop="1">
      <c r="A27" s="101">
        <f>+'pms4542.c'!A21</f>
        <v>0</v>
      </c>
      <c r="B27" s="100">
        <f>+'pms4542.c'!C21</f>
        <v>0</v>
      </c>
      <c r="C27" s="127"/>
    </row>
    <row r="28" spans="1:3" ht="49.5" customHeight="1" thickBot="1" thickTop="1">
      <c r="A28" s="101">
        <f>+'pms4542.c'!A22</f>
        <v>0</v>
      </c>
      <c r="B28" s="100">
        <f>+'pms4542.c'!C22</f>
        <v>0</v>
      </c>
      <c r="C28" s="127"/>
    </row>
    <row r="29" spans="1:3" ht="49.5" customHeight="1" thickBot="1" thickTop="1">
      <c r="A29" s="101">
        <f>+'pms4542.c'!A23</f>
        <v>0</v>
      </c>
      <c r="B29" s="100">
        <f>+'pms4542.c'!C23</f>
        <v>0</v>
      </c>
      <c r="C29" s="127"/>
    </row>
    <row r="30" spans="1:3" ht="49.5" customHeight="1" thickBot="1" thickTop="1">
      <c r="A30" s="101">
        <f>+'pms4542.c'!A24</f>
        <v>0</v>
      </c>
      <c r="B30" s="100">
        <f>+'pms4542.c'!C24</f>
        <v>0</v>
      </c>
      <c r="C30" s="127"/>
    </row>
    <row r="31" spans="1:3" ht="49.5" customHeight="1" thickBot="1" thickTop="1">
      <c r="A31" s="101">
        <f>+'pms4542.c'!A25</f>
        <v>0</v>
      </c>
      <c r="B31" s="100">
        <f>+'pms4542.c'!C25</f>
        <v>0</v>
      </c>
      <c r="C31" s="127"/>
    </row>
    <row r="32" spans="1:3" ht="49.5" customHeight="1" thickBot="1" thickTop="1">
      <c r="A32" s="101">
        <f>+'pms4542.c'!A26</f>
        <v>0</v>
      </c>
      <c r="B32" s="100">
        <f>+'pms4542.c'!C26</f>
        <v>0</v>
      </c>
      <c r="C32" s="128"/>
    </row>
    <row r="34" ht="15">
      <c r="A34" s="9" t="s">
        <v>377</v>
      </c>
    </row>
  </sheetData>
  <sheetProtection/>
  <mergeCells count="14">
    <mergeCell ref="B8:C8"/>
    <mergeCell ref="B10:C10"/>
    <mergeCell ref="B9:C9"/>
    <mergeCell ref="B15:C15"/>
    <mergeCell ref="B11:C11"/>
    <mergeCell ref="B12:C12"/>
    <mergeCell ref="B13:C13"/>
    <mergeCell ref="B14:C14"/>
    <mergeCell ref="B7:C7"/>
    <mergeCell ref="A1:C1"/>
    <mergeCell ref="A2:C2"/>
    <mergeCell ref="A3:C3"/>
    <mergeCell ref="A4:C4"/>
    <mergeCell ref="B6:C6"/>
  </mergeCells>
  <printOptions/>
  <pageMargins left="0.25" right="0.75" top="0.25" bottom="0.25" header="0.5" footer="0.25"/>
  <pageSetup fitToWidth="0" fitToHeight="1" horizontalDpi="600" verticalDpi="600" orientation="portrait" scale="71" r:id="rId1"/>
</worksheet>
</file>

<file path=xl/worksheets/sheet24.xml><?xml version="1.0" encoding="utf-8"?>
<worksheet xmlns="http://schemas.openxmlformats.org/spreadsheetml/2006/main" xmlns:r="http://schemas.openxmlformats.org/officeDocument/2006/relationships">
  <dimension ref="A2:B30"/>
  <sheetViews>
    <sheetView zoomScalePageLayoutView="0" workbookViewId="0" topLeftCell="A1">
      <selection activeCell="I40" sqref="I40"/>
    </sheetView>
  </sheetViews>
  <sheetFormatPr defaultColWidth="8.88671875" defaultRowHeight="15"/>
  <cols>
    <col min="1" max="1" width="15.3359375" style="0" customWidth="1"/>
    <col min="2" max="2" width="13.10546875" style="0" customWidth="1"/>
  </cols>
  <sheetData>
    <row r="2" ht="15">
      <c r="A2" s="6" t="s">
        <v>355</v>
      </c>
    </row>
    <row r="3" ht="15">
      <c r="A3" s="6" t="s">
        <v>356</v>
      </c>
    </row>
    <row r="5" spans="1:2" ht="15">
      <c r="A5" s="149" t="s">
        <v>327</v>
      </c>
      <c r="B5" s="149" t="s">
        <v>352</v>
      </c>
    </row>
    <row r="7" spans="1:2" ht="15">
      <c r="A7" t="s">
        <v>328</v>
      </c>
      <c r="B7">
        <v>20001</v>
      </c>
    </row>
    <row r="8" spans="1:2" ht="15">
      <c r="A8" t="s">
        <v>347</v>
      </c>
      <c r="B8">
        <v>20002</v>
      </c>
    </row>
    <row r="9" spans="1:2" ht="15">
      <c r="A9" t="s">
        <v>345</v>
      </c>
      <c r="B9">
        <v>20003</v>
      </c>
    </row>
    <row r="10" spans="1:2" ht="15">
      <c r="A10" t="s">
        <v>343</v>
      </c>
      <c r="B10">
        <v>20004</v>
      </c>
    </row>
    <row r="11" spans="1:2" ht="15">
      <c r="A11" t="s">
        <v>336</v>
      </c>
      <c r="B11">
        <v>20005</v>
      </c>
    </row>
    <row r="12" spans="1:2" ht="15">
      <c r="A12" t="s">
        <v>350</v>
      </c>
      <c r="B12">
        <v>20006</v>
      </c>
    </row>
    <row r="13" spans="1:2" ht="15">
      <c r="A13" t="s">
        <v>338</v>
      </c>
      <c r="B13">
        <v>20007</v>
      </c>
    </row>
    <row r="14" spans="1:2" ht="15">
      <c r="A14" t="s">
        <v>335</v>
      </c>
      <c r="B14">
        <v>20008</v>
      </c>
    </row>
    <row r="15" spans="1:2" ht="15">
      <c r="A15" t="s">
        <v>351</v>
      </c>
      <c r="B15">
        <v>20009</v>
      </c>
    </row>
    <row r="16" spans="1:2" ht="15">
      <c r="A16" t="s">
        <v>333</v>
      </c>
      <c r="B16">
        <v>20010</v>
      </c>
    </row>
    <row r="17" spans="1:2" ht="15">
      <c r="A17" t="s">
        <v>341</v>
      </c>
      <c r="B17">
        <v>20011</v>
      </c>
    </row>
    <row r="18" spans="1:2" ht="15">
      <c r="A18" t="s">
        <v>339</v>
      </c>
      <c r="B18">
        <v>20012</v>
      </c>
    </row>
    <row r="19" spans="1:2" ht="15">
      <c r="A19" t="s">
        <v>329</v>
      </c>
      <c r="B19">
        <v>20013</v>
      </c>
    </row>
    <row r="20" spans="1:2" ht="15">
      <c r="A20" t="s">
        <v>337</v>
      </c>
      <c r="B20">
        <v>20014</v>
      </c>
    </row>
    <row r="21" spans="1:2" ht="15">
      <c r="A21" t="s">
        <v>332</v>
      </c>
      <c r="B21">
        <v>20015</v>
      </c>
    </row>
    <row r="22" spans="1:2" ht="15">
      <c r="A22" t="s">
        <v>331</v>
      </c>
      <c r="B22">
        <v>20016</v>
      </c>
    </row>
    <row r="23" spans="1:2" ht="15">
      <c r="A23" t="s">
        <v>348</v>
      </c>
      <c r="B23">
        <v>20017</v>
      </c>
    </row>
    <row r="24" spans="1:2" ht="15">
      <c r="A24" t="s">
        <v>340</v>
      </c>
      <c r="B24">
        <v>20018</v>
      </c>
    </row>
    <row r="25" spans="1:2" ht="15">
      <c r="A25" t="s">
        <v>342</v>
      </c>
      <c r="B25">
        <v>20019</v>
      </c>
    </row>
    <row r="26" spans="1:2" ht="15">
      <c r="A26" t="s">
        <v>349</v>
      </c>
      <c r="B26">
        <v>20020</v>
      </c>
    </row>
    <row r="27" spans="1:2" ht="15">
      <c r="A27" t="s">
        <v>334</v>
      </c>
      <c r="B27">
        <v>20021</v>
      </c>
    </row>
    <row r="28" spans="1:2" ht="15">
      <c r="A28" t="s">
        <v>330</v>
      </c>
      <c r="B28">
        <v>20022</v>
      </c>
    </row>
    <row r="29" spans="1:2" ht="15">
      <c r="A29" t="s">
        <v>344</v>
      </c>
      <c r="B29">
        <v>20023</v>
      </c>
    </row>
    <row r="30" spans="1:2" ht="15">
      <c r="A30" t="s">
        <v>346</v>
      </c>
      <c r="B30">
        <v>20030</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Q965"/>
  <sheetViews>
    <sheetView zoomScale="60" zoomScaleNormal="60" zoomScalePageLayoutView="0" workbookViewId="0" topLeftCell="A1">
      <selection activeCell="A2" sqref="A2:L2"/>
    </sheetView>
  </sheetViews>
  <sheetFormatPr defaultColWidth="8.88671875" defaultRowHeight="15"/>
  <cols>
    <col min="1" max="1" width="4.21484375" style="0" customWidth="1"/>
    <col min="2" max="2" width="6.10546875" style="0" customWidth="1"/>
    <col min="3" max="3" width="11.99609375" style="0" customWidth="1"/>
    <col min="4" max="4" width="16.77734375" style="56" customWidth="1"/>
    <col min="7" max="7" width="16.3359375" style="0" customWidth="1"/>
    <col min="12" max="12" width="22.4453125" style="0" customWidth="1"/>
    <col min="13" max="13" width="3.5546875" style="0" customWidth="1"/>
  </cols>
  <sheetData>
    <row r="1" spans="1:17" ht="17.25">
      <c r="A1" s="955" t="s">
        <v>609</v>
      </c>
      <c r="B1" s="956"/>
      <c r="C1" s="956"/>
      <c r="D1" s="956"/>
      <c r="E1" s="956"/>
      <c r="F1" s="956"/>
      <c r="G1" s="956"/>
      <c r="H1" s="956"/>
      <c r="I1" s="956"/>
      <c r="J1" s="956"/>
      <c r="K1" s="956"/>
      <c r="L1" s="956"/>
      <c r="M1" s="308"/>
      <c r="N1" s="308"/>
      <c r="O1" s="308"/>
      <c r="P1" s="308"/>
      <c r="Q1" s="308"/>
    </row>
    <row r="2" spans="1:12" ht="17.25">
      <c r="A2" s="957" t="str">
        <f>+'budget4542.a'!A2</f>
        <v>LOCAL HEALTH DEPARTMENT BUDGET PACKAGE</v>
      </c>
      <c r="B2" s="957"/>
      <c r="C2" s="957"/>
      <c r="D2" s="957"/>
      <c r="E2" s="957"/>
      <c r="F2" s="957"/>
      <c r="G2" s="957"/>
      <c r="H2" s="957"/>
      <c r="I2" s="957"/>
      <c r="J2" s="957"/>
      <c r="K2" s="957"/>
      <c r="L2" s="957"/>
    </row>
    <row r="3" spans="1:12" ht="17.25">
      <c r="A3" s="957" t="s">
        <v>190</v>
      </c>
      <c r="B3" s="957"/>
      <c r="C3" s="957"/>
      <c r="D3" s="957"/>
      <c r="E3" s="957"/>
      <c r="F3" s="957"/>
      <c r="G3" s="957"/>
      <c r="H3" s="957"/>
      <c r="I3" s="957"/>
      <c r="J3" s="957"/>
      <c r="K3" s="957"/>
      <c r="L3" s="957"/>
    </row>
    <row r="4" spans="1:12" ht="17.25">
      <c r="A4" s="957" t="s">
        <v>360</v>
      </c>
      <c r="B4" s="957"/>
      <c r="C4" s="957"/>
      <c r="D4" s="957"/>
      <c r="E4" s="957"/>
      <c r="F4" s="957"/>
      <c r="G4" s="957"/>
      <c r="H4" s="957"/>
      <c r="I4" s="957"/>
      <c r="J4" s="957"/>
      <c r="K4" s="957"/>
      <c r="L4" s="957"/>
    </row>
    <row r="5" spans="2:9" ht="25.5" customHeight="1">
      <c r="B5" s="28"/>
      <c r="C5" s="28"/>
      <c r="D5" s="58"/>
      <c r="E5" s="29"/>
      <c r="F5" s="30"/>
      <c r="G5" s="30"/>
      <c r="I5" s="129"/>
    </row>
    <row r="6" spans="2:12" ht="18" thickBot="1">
      <c r="B6" s="960" t="str">
        <f>+'budget4542.a'!B6</f>
        <v>LOCAL AGENCY:</v>
      </c>
      <c r="C6" s="960"/>
      <c r="D6" s="960"/>
      <c r="E6" s="967">
        <f>+'budget4542.a'!D6</f>
        <v>0</v>
      </c>
      <c r="F6" s="967"/>
      <c r="G6" s="967"/>
      <c r="H6" s="23"/>
      <c r="I6" s="32" t="str">
        <f>+'budget4542.a'!G7</f>
        <v>MODIFICATION:                 #</v>
      </c>
      <c r="J6" s="37"/>
      <c r="K6" s="37"/>
      <c r="L6" s="37"/>
    </row>
    <row r="7" spans="2:12" ht="18" thickBot="1">
      <c r="B7" s="960" t="str">
        <f>+'budget4542.a'!B10</f>
        <v>PROJECT TITLE:                           </v>
      </c>
      <c r="C7" s="960"/>
      <c r="D7" s="960"/>
      <c r="E7" s="967" t="str">
        <f>+'budget4542.a'!D10</f>
        <v>WIC-BFPC Program</v>
      </c>
      <c r="F7" s="967"/>
      <c r="G7" s="967"/>
      <c r="H7" s="23"/>
      <c r="I7" s="32" t="str">
        <f>+'budget4542.a'!G8</f>
        <v>SUPPLEMENT:                   #</v>
      </c>
      <c r="J7" s="37"/>
      <c r="K7" s="37"/>
      <c r="L7" s="37"/>
    </row>
    <row r="8" spans="2:12" ht="18" thickBot="1">
      <c r="B8" s="960" t="str">
        <f>+'budget4542.a'!B11</f>
        <v>AWARD NUMBER:                          </v>
      </c>
      <c r="C8" s="960"/>
      <c r="D8" s="960"/>
      <c r="E8" s="967">
        <f>+'budget4542.a'!D11</f>
        <v>0</v>
      </c>
      <c r="F8" s="967"/>
      <c r="G8" s="967"/>
      <c r="H8" s="23"/>
      <c r="I8" s="32" t="str">
        <f>+'budget4542.a'!G9</f>
        <v>REDUCTION:                       #</v>
      </c>
      <c r="J8" s="37"/>
      <c r="K8" s="37"/>
      <c r="L8" s="37"/>
    </row>
    <row r="9" spans="2:12" ht="18" thickBot="1">
      <c r="B9" s="960" t="str">
        <f>+'budget4542.a'!B15</f>
        <v>AWARD PERIOD:                            </v>
      </c>
      <c r="C9" s="960"/>
      <c r="D9" s="960"/>
      <c r="E9" s="967" t="str">
        <f>+'budget4542.a'!D15</f>
        <v>July 1, 20 through June 30, 2021</v>
      </c>
      <c r="F9" s="967"/>
      <c r="G9" s="967"/>
      <c r="H9" s="23"/>
      <c r="I9" s="32" t="str">
        <f>+'budget4542.a'!G5</f>
        <v>DATE SUBMITTED:   </v>
      </c>
      <c r="J9" s="37"/>
      <c r="K9" s="37"/>
      <c r="L9" s="37"/>
    </row>
    <row r="10" spans="2:12" ht="17.25">
      <c r="B10" s="1" t="s">
        <v>0</v>
      </c>
      <c r="C10" s="1" t="s">
        <v>0</v>
      </c>
      <c r="E10" s="2"/>
      <c r="I10" s="28"/>
      <c r="J10" s="28"/>
      <c r="K10" s="28"/>
      <c r="L10" s="28"/>
    </row>
    <row r="11" spans="2:5" ht="17.25">
      <c r="B11" s="1" t="s">
        <v>272</v>
      </c>
      <c r="E11" s="2"/>
    </row>
    <row r="12" spans="2:4" ht="15">
      <c r="B12" s="1" t="s">
        <v>273</v>
      </c>
      <c r="C12" s="1"/>
      <c r="D12" s="4"/>
    </row>
    <row r="13" spans="3:4" ht="15">
      <c r="C13" s="1"/>
      <c r="D13" s="4"/>
    </row>
    <row r="14" spans="2:8" ht="15">
      <c r="B14" s="122"/>
      <c r="C14" s="85">
        <f>SUM(C18:C171)</f>
        <v>0</v>
      </c>
      <c r="D14" s="86" t="s">
        <v>280</v>
      </c>
      <c r="E14" s="87"/>
      <c r="F14" s="1"/>
      <c r="G14" s="1"/>
      <c r="H14" s="1"/>
    </row>
    <row r="15" spans="2:8" ht="15">
      <c r="B15" s="122"/>
      <c r="C15" s="88">
        <f>+'budget4542.a'!P14</f>
        <v>0</v>
      </c>
      <c r="D15" s="84" t="s">
        <v>281</v>
      </c>
      <c r="E15" s="87"/>
      <c r="F15" s="1"/>
      <c r="G15" s="1"/>
      <c r="H15" s="1"/>
    </row>
    <row r="16" spans="2:8" ht="15.75" thickBot="1">
      <c r="B16" s="123"/>
      <c r="C16" s="88">
        <f>+C14-C15</f>
        <v>0</v>
      </c>
      <c r="D16" s="84" t="s">
        <v>282</v>
      </c>
      <c r="E16" s="87"/>
      <c r="F16" s="1"/>
      <c r="G16" s="1"/>
      <c r="H16" s="1"/>
    </row>
    <row r="17" spans="2:12" ht="21" customHeight="1" thickTop="1">
      <c r="B17" s="63" t="s">
        <v>24</v>
      </c>
      <c r="C17" s="67"/>
      <c r="D17" s="68" t="s">
        <v>255</v>
      </c>
      <c r="E17" s="64"/>
      <c r="F17" s="65"/>
      <c r="G17" s="65"/>
      <c r="H17" s="65"/>
      <c r="I17" s="64"/>
      <c r="J17" s="64"/>
      <c r="K17" s="64"/>
      <c r="L17" s="10"/>
    </row>
    <row r="18" spans="2:12" ht="15.75" thickBot="1">
      <c r="B18" s="66" t="s">
        <v>25</v>
      </c>
      <c r="C18" s="69" t="s">
        <v>270</v>
      </c>
      <c r="D18" s="69" t="s">
        <v>26</v>
      </c>
      <c r="E18" s="958" t="s">
        <v>271</v>
      </c>
      <c r="F18" s="958"/>
      <c r="G18" s="958"/>
      <c r="H18" s="958"/>
      <c r="I18" s="958"/>
      <c r="J18" s="958"/>
      <c r="K18" s="958"/>
      <c r="L18" s="959"/>
    </row>
    <row r="19" spans="1:12" ht="16.5" thickBot="1" thickTop="1">
      <c r="A19" s="56">
        <v>1</v>
      </c>
      <c r="B19" s="61" t="str">
        <f>+'budget4542.a'!B37</f>
        <v>0111</v>
      </c>
      <c r="C19" s="62">
        <f>+'budget4542.a'!P37</f>
        <v>0</v>
      </c>
      <c r="D19" s="151"/>
      <c r="E19" s="964"/>
      <c r="F19" s="965"/>
      <c r="G19" s="965"/>
      <c r="H19" s="965"/>
      <c r="I19" s="965"/>
      <c r="J19" s="965"/>
      <c r="K19" s="965"/>
      <c r="L19" s="966"/>
    </row>
    <row r="20" spans="1:13" ht="15" thickBot="1">
      <c r="A20" s="56">
        <v>2</v>
      </c>
      <c r="B20" s="61" t="str">
        <f>+'budget4542.a'!B38</f>
        <v>0121</v>
      </c>
      <c r="C20" s="62">
        <f>+'budget4542.a'!P38</f>
        <v>0</v>
      </c>
      <c r="D20" s="152"/>
      <c r="E20" s="961"/>
      <c r="F20" s="962"/>
      <c r="G20" s="962"/>
      <c r="H20" s="962"/>
      <c r="I20" s="962"/>
      <c r="J20" s="962"/>
      <c r="K20" s="962"/>
      <c r="L20" s="963"/>
      <c r="M20" s="20"/>
    </row>
    <row r="21" spans="1:13" ht="15" thickBot="1">
      <c r="A21" s="56">
        <v>3</v>
      </c>
      <c r="B21" s="61" t="str">
        <f>+'budget4542.a'!B39</f>
        <v>0131</v>
      </c>
      <c r="C21" s="62">
        <f>+'budget4542.a'!P39</f>
        <v>0</v>
      </c>
      <c r="D21" s="153"/>
      <c r="E21" s="952"/>
      <c r="F21" s="953"/>
      <c r="G21" s="953"/>
      <c r="H21" s="953"/>
      <c r="I21" s="953"/>
      <c r="J21" s="953"/>
      <c r="K21" s="953"/>
      <c r="L21" s="954"/>
      <c r="M21" s="20"/>
    </row>
    <row r="22" spans="1:13" ht="15" thickBot="1">
      <c r="A22" s="56">
        <v>4</v>
      </c>
      <c r="B22" s="61" t="str">
        <f>+'budget4542.a'!B40</f>
        <v>0139</v>
      </c>
      <c r="C22" s="62">
        <f>+'budget4542.a'!P40</f>
        <v>0</v>
      </c>
      <c r="D22" s="153"/>
      <c r="E22" s="952"/>
      <c r="F22" s="953"/>
      <c r="G22" s="953"/>
      <c r="H22" s="953"/>
      <c r="I22" s="953"/>
      <c r="J22" s="953"/>
      <c r="K22" s="953"/>
      <c r="L22" s="954"/>
      <c r="M22" s="20"/>
    </row>
    <row r="23" spans="1:13" ht="15" thickBot="1">
      <c r="A23" s="56">
        <v>5</v>
      </c>
      <c r="B23" s="61" t="str">
        <f>+'budget4542.a'!B41</f>
        <v>0141</v>
      </c>
      <c r="C23" s="62">
        <f>+'budget4542.a'!P41</f>
        <v>0</v>
      </c>
      <c r="D23" s="153"/>
      <c r="E23" s="952"/>
      <c r="F23" s="953"/>
      <c r="G23" s="953"/>
      <c r="H23" s="953"/>
      <c r="I23" s="953"/>
      <c r="J23" s="953"/>
      <c r="K23" s="953"/>
      <c r="L23" s="954"/>
      <c r="M23" s="20"/>
    </row>
    <row r="24" spans="1:13" ht="15" thickBot="1">
      <c r="A24" s="56">
        <v>6</v>
      </c>
      <c r="B24" s="61" t="str">
        <f>+'budget4542.a'!B42</f>
        <v>0142</v>
      </c>
      <c r="C24" s="62">
        <f>+'budget4542.a'!P42</f>
        <v>0</v>
      </c>
      <c r="D24" s="153"/>
      <c r="E24" s="952"/>
      <c r="F24" s="953"/>
      <c r="G24" s="953"/>
      <c r="H24" s="953"/>
      <c r="I24" s="953"/>
      <c r="J24" s="953"/>
      <c r="K24" s="953"/>
      <c r="L24" s="954"/>
      <c r="M24" s="20"/>
    </row>
    <row r="25" spans="1:13" ht="15" thickBot="1">
      <c r="A25" s="56">
        <v>7</v>
      </c>
      <c r="B25" s="61" t="str">
        <f>+'budget4542.a'!B43</f>
        <v>0161</v>
      </c>
      <c r="C25" s="62">
        <f>+'budget4542.a'!P43</f>
        <v>0</v>
      </c>
      <c r="D25" s="153"/>
      <c r="E25" s="952"/>
      <c r="F25" s="953"/>
      <c r="G25" s="953"/>
      <c r="H25" s="953"/>
      <c r="I25" s="953"/>
      <c r="J25" s="953"/>
      <c r="K25" s="953"/>
      <c r="L25" s="954"/>
      <c r="M25" s="20"/>
    </row>
    <row r="26" spans="1:13" ht="15" thickBot="1">
      <c r="A26" s="56">
        <v>8</v>
      </c>
      <c r="B26" s="61" t="str">
        <f>+'budget4542.a'!B44</f>
        <v>0162</v>
      </c>
      <c r="C26" s="62">
        <f>+'budget4542.a'!P44</f>
        <v>0</v>
      </c>
      <c r="D26" s="153"/>
      <c r="E26" s="952"/>
      <c r="F26" s="953"/>
      <c r="G26" s="953"/>
      <c r="H26" s="953"/>
      <c r="I26" s="953"/>
      <c r="J26" s="953"/>
      <c r="K26" s="953"/>
      <c r="L26" s="954"/>
      <c r="M26" s="20"/>
    </row>
    <row r="27" spans="1:13" ht="15" thickBot="1">
      <c r="A27" s="56">
        <v>9</v>
      </c>
      <c r="B27" s="61" t="str">
        <f>+'budget4542.a'!B45</f>
        <v>0171</v>
      </c>
      <c r="C27" s="62">
        <f>+'budget4542.a'!P45</f>
        <v>0</v>
      </c>
      <c r="D27" s="153"/>
      <c r="E27" s="952"/>
      <c r="F27" s="953"/>
      <c r="G27" s="953"/>
      <c r="H27" s="953"/>
      <c r="I27" s="953"/>
      <c r="J27" s="953"/>
      <c r="K27" s="953"/>
      <c r="L27" s="954"/>
      <c r="M27" s="20"/>
    </row>
    <row r="28" spans="1:13" ht="15" thickBot="1">
      <c r="A28" s="56">
        <v>10</v>
      </c>
      <c r="B28" s="61" t="str">
        <f>+'budget4542.a'!B46</f>
        <v>0181</v>
      </c>
      <c r="C28" s="62">
        <f>+'budget4542.a'!P46</f>
        <v>0</v>
      </c>
      <c r="D28" s="153"/>
      <c r="E28" s="952"/>
      <c r="F28" s="953"/>
      <c r="G28" s="953"/>
      <c r="H28" s="953"/>
      <c r="I28" s="953"/>
      <c r="J28" s="953"/>
      <c r="K28" s="953"/>
      <c r="L28" s="954"/>
      <c r="M28" s="20"/>
    </row>
    <row r="29" spans="1:13" ht="15" thickBot="1">
      <c r="A29" s="56">
        <v>11</v>
      </c>
      <c r="B29" s="61" t="str">
        <f>+'budget4542.a'!B47</f>
        <v>0182</v>
      </c>
      <c r="C29" s="62">
        <f>+'budget4542.a'!P47</f>
        <v>0</v>
      </c>
      <c r="D29" s="153"/>
      <c r="E29" s="952"/>
      <c r="F29" s="953"/>
      <c r="G29" s="953"/>
      <c r="H29" s="953"/>
      <c r="I29" s="953"/>
      <c r="J29" s="953"/>
      <c r="K29" s="953"/>
      <c r="L29" s="954"/>
      <c r="M29" s="20"/>
    </row>
    <row r="30" spans="1:13" ht="15" thickBot="1">
      <c r="A30" s="56">
        <v>12</v>
      </c>
      <c r="B30" s="61" t="str">
        <f>+'budget4542.a'!B48</f>
        <v>0201</v>
      </c>
      <c r="C30" s="62">
        <f>+'budget4542.a'!P48</f>
        <v>0</v>
      </c>
      <c r="D30" s="153"/>
      <c r="E30" s="952"/>
      <c r="F30" s="953"/>
      <c r="G30" s="953"/>
      <c r="H30" s="953"/>
      <c r="I30" s="953"/>
      <c r="J30" s="953"/>
      <c r="K30" s="953"/>
      <c r="L30" s="954"/>
      <c r="M30" s="20"/>
    </row>
    <row r="31" spans="1:13" ht="15" thickBot="1">
      <c r="A31" s="56">
        <v>13</v>
      </c>
      <c r="B31" s="61" t="str">
        <f>+'budget4542.a'!B49</f>
        <v>0280</v>
      </c>
      <c r="C31" s="62">
        <f>+'budget4542.a'!P49</f>
        <v>0</v>
      </c>
      <c r="D31" s="153"/>
      <c r="E31" s="952"/>
      <c r="F31" s="953"/>
      <c r="G31" s="953"/>
      <c r="H31" s="953"/>
      <c r="I31" s="953"/>
      <c r="J31" s="953"/>
      <c r="K31" s="953"/>
      <c r="L31" s="954"/>
      <c r="M31" s="20"/>
    </row>
    <row r="32" spans="1:13" ht="15" thickBot="1">
      <c r="A32" s="56">
        <v>14</v>
      </c>
      <c r="B32" s="61" t="str">
        <f>+'budget4542.a'!B50</f>
        <v>0291</v>
      </c>
      <c r="C32" s="62">
        <f>+'budget4542.a'!P50</f>
        <v>0</v>
      </c>
      <c r="D32" s="153"/>
      <c r="E32" s="952"/>
      <c r="F32" s="953"/>
      <c r="G32" s="953"/>
      <c r="H32" s="953"/>
      <c r="I32" s="953"/>
      <c r="J32" s="953"/>
      <c r="K32" s="953"/>
      <c r="L32" s="954"/>
      <c r="M32" s="20"/>
    </row>
    <row r="33" spans="1:13" ht="15" thickBot="1">
      <c r="A33" s="56">
        <v>15</v>
      </c>
      <c r="B33" s="61" t="str">
        <f>+'budget4542.a'!B51</f>
        <v>0292</v>
      </c>
      <c r="C33" s="62">
        <f>+'budget4542.a'!P51</f>
        <v>0</v>
      </c>
      <c r="D33" s="153"/>
      <c r="E33" s="952"/>
      <c r="F33" s="953"/>
      <c r="G33" s="953"/>
      <c r="H33" s="953"/>
      <c r="I33" s="953"/>
      <c r="J33" s="953"/>
      <c r="K33" s="953"/>
      <c r="L33" s="954"/>
      <c r="M33" s="20"/>
    </row>
    <row r="34" spans="1:13" ht="15" thickBot="1">
      <c r="A34" s="56">
        <v>16</v>
      </c>
      <c r="B34" s="61" t="str">
        <f>+'budget4542.a'!B52</f>
        <v>0299</v>
      </c>
      <c r="C34" s="62">
        <f>+'budget4542.a'!P52</f>
        <v>0</v>
      </c>
      <c r="D34" s="153"/>
      <c r="E34" s="952"/>
      <c r="F34" s="953"/>
      <c r="G34" s="953"/>
      <c r="H34" s="953"/>
      <c r="I34" s="953"/>
      <c r="J34" s="953"/>
      <c r="K34" s="953"/>
      <c r="L34" s="954"/>
      <c r="M34" s="20"/>
    </row>
    <row r="35" spans="1:13" ht="15" thickBot="1">
      <c r="A35" s="56">
        <v>17</v>
      </c>
      <c r="B35" s="61" t="str">
        <f>+'budget4542.a'!B53</f>
        <v>0301</v>
      </c>
      <c r="C35" s="62">
        <f>+'budget4542.a'!P53</f>
        <v>0</v>
      </c>
      <c r="D35" s="153"/>
      <c r="E35" s="952"/>
      <c r="F35" s="953"/>
      <c r="G35" s="953"/>
      <c r="H35" s="953"/>
      <c r="I35" s="953"/>
      <c r="J35" s="953"/>
      <c r="K35" s="953"/>
      <c r="L35" s="954"/>
      <c r="M35" s="20"/>
    </row>
    <row r="36" spans="1:13" ht="15" thickBot="1">
      <c r="A36" s="56">
        <v>18</v>
      </c>
      <c r="B36" s="61" t="str">
        <f>+'budget4542.a'!B54</f>
        <v>0305</v>
      </c>
      <c r="C36" s="62">
        <f>+'budget4542.a'!P54</f>
        <v>0</v>
      </c>
      <c r="D36" s="153"/>
      <c r="E36" s="952"/>
      <c r="F36" s="953"/>
      <c r="G36" s="953"/>
      <c r="H36" s="953"/>
      <c r="I36" s="953"/>
      <c r="J36" s="953"/>
      <c r="K36" s="953"/>
      <c r="L36" s="954"/>
      <c r="M36" s="20"/>
    </row>
    <row r="37" spans="1:13" ht="15" thickBot="1">
      <c r="A37" s="56">
        <v>19</v>
      </c>
      <c r="B37" s="61" t="str">
        <f>+'budget4542.a'!B55</f>
        <v>0405</v>
      </c>
      <c r="C37" s="62">
        <f>+'budget4542.a'!P55</f>
        <v>0</v>
      </c>
      <c r="D37" s="153"/>
      <c r="E37" s="952"/>
      <c r="F37" s="953"/>
      <c r="G37" s="953"/>
      <c r="H37" s="953"/>
      <c r="I37" s="953"/>
      <c r="J37" s="953"/>
      <c r="K37" s="953"/>
      <c r="L37" s="954"/>
      <c r="M37" s="20"/>
    </row>
    <row r="38" spans="1:13" ht="15" thickBot="1">
      <c r="A38" s="56">
        <v>20</v>
      </c>
      <c r="B38" s="61" t="str">
        <f>+'budget4542.a'!B56</f>
        <v>0409</v>
      </c>
      <c r="C38" s="62">
        <f>+'budget4542.a'!P56</f>
        <v>0</v>
      </c>
      <c r="D38" s="153"/>
      <c r="E38" s="952"/>
      <c r="F38" s="953"/>
      <c r="G38" s="953"/>
      <c r="H38" s="953"/>
      <c r="I38" s="953"/>
      <c r="J38" s="953"/>
      <c r="K38" s="953"/>
      <c r="L38" s="954"/>
      <c r="M38" s="20"/>
    </row>
    <row r="39" spans="1:13" ht="15" thickBot="1">
      <c r="A39" s="56">
        <v>21</v>
      </c>
      <c r="B39" s="61" t="str">
        <f>+'budget4542.a'!B57</f>
        <v>0415</v>
      </c>
      <c r="C39" s="62">
        <f>+'budget4542.a'!P57</f>
        <v>0</v>
      </c>
      <c r="D39" s="153"/>
      <c r="E39" s="952"/>
      <c r="F39" s="953"/>
      <c r="G39" s="953"/>
      <c r="H39" s="953"/>
      <c r="I39" s="953"/>
      <c r="J39" s="953"/>
      <c r="K39" s="953"/>
      <c r="L39" s="954"/>
      <c r="M39" s="20"/>
    </row>
    <row r="40" spans="1:13" ht="15" thickBot="1">
      <c r="A40" s="56">
        <v>22</v>
      </c>
      <c r="B40" s="61" t="str">
        <f>+'budget4542.a'!B58</f>
        <v>0420</v>
      </c>
      <c r="C40" s="62">
        <f>+'budget4542.a'!P58</f>
        <v>0</v>
      </c>
      <c r="D40" s="153"/>
      <c r="E40" s="952"/>
      <c r="F40" s="953"/>
      <c r="G40" s="953"/>
      <c r="H40" s="953"/>
      <c r="I40" s="953"/>
      <c r="J40" s="953"/>
      <c r="K40" s="953"/>
      <c r="L40" s="954"/>
      <c r="M40" s="20"/>
    </row>
    <row r="41" spans="1:13" ht="15" thickBot="1">
      <c r="A41" s="56">
        <v>23</v>
      </c>
      <c r="B41" s="61" t="str">
        <f>+'budget4542.a'!B59</f>
        <v>0604</v>
      </c>
      <c r="C41" s="62">
        <f>+'budget4542.a'!P59</f>
        <v>0</v>
      </c>
      <c r="D41" s="153"/>
      <c r="E41" s="952"/>
      <c r="F41" s="953"/>
      <c r="G41" s="953"/>
      <c r="H41" s="953"/>
      <c r="I41" s="953"/>
      <c r="J41" s="953"/>
      <c r="K41" s="953"/>
      <c r="L41" s="954"/>
      <c r="M41" s="20"/>
    </row>
    <row r="42" spans="1:13" ht="15" thickBot="1">
      <c r="A42" s="56">
        <v>24</v>
      </c>
      <c r="B42" s="61" t="str">
        <f>+'budget4542.a'!B60</f>
        <v>0613</v>
      </c>
      <c r="C42" s="62">
        <f>+'budget4542.a'!P60</f>
        <v>0</v>
      </c>
      <c r="D42" s="153"/>
      <c r="E42" s="952"/>
      <c r="F42" s="953"/>
      <c r="G42" s="953"/>
      <c r="H42" s="953"/>
      <c r="I42" s="953"/>
      <c r="J42" s="953"/>
      <c r="K42" s="953"/>
      <c r="L42" s="954"/>
      <c r="M42" s="20"/>
    </row>
    <row r="43" spans="1:13" ht="15" thickBot="1">
      <c r="A43" s="56">
        <v>25</v>
      </c>
      <c r="B43" s="61" t="str">
        <f>+'budget4542.a'!B61</f>
        <v>0615</v>
      </c>
      <c r="C43" s="62">
        <f>+'budget4542.a'!P61</f>
        <v>0</v>
      </c>
      <c r="D43" s="153"/>
      <c r="E43" s="952"/>
      <c r="F43" s="953"/>
      <c r="G43" s="953"/>
      <c r="H43" s="953"/>
      <c r="I43" s="953"/>
      <c r="J43" s="953"/>
      <c r="K43" s="953"/>
      <c r="L43" s="954"/>
      <c r="M43" s="20"/>
    </row>
    <row r="44" spans="1:13" ht="15" thickBot="1">
      <c r="A44" s="56">
        <v>26</v>
      </c>
      <c r="B44" s="61" t="str">
        <f>+'budget4542.a'!B62</f>
        <v>0701</v>
      </c>
      <c r="C44" s="62">
        <f>+'budget4542.a'!P62</f>
        <v>0</v>
      </c>
      <c r="D44" s="153"/>
      <c r="E44" s="952"/>
      <c r="F44" s="953"/>
      <c r="G44" s="953"/>
      <c r="H44" s="953"/>
      <c r="I44" s="953"/>
      <c r="J44" s="953"/>
      <c r="K44" s="953"/>
      <c r="L44" s="954"/>
      <c r="M44" s="20"/>
    </row>
    <row r="45" spans="1:13" ht="15" thickBot="1">
      <c r="A45" s="56">
        <v>27</v>
      </c>
      <c r="B45" s="61" t="str">
        <f>+'budget4542.a'!B63</f>
        <v>0703</v>
      </c>
      <c r="C45" s="62">
        <f>+'budget4542.a'!P63</f>
        <v>0</v>
      </c>
      <c r="D45" s="153"/>
      <c r="E45" s="952"/>
      <c r="F45" s="953"/>
      <c r="G45" s="953"/>
      <c r="H45" s="953"/>
      <c r="I45" s="953"/>
      <c r="J45" s="953"/>
      <c r="K45" s="953"/>
      <c r="L45" s="954"/>
      <c r="M45" s="20"/>
    </row>
    <row r="46" spans="1:13" ht="15" thickBot="1">
      <c r="A46" s="56">
        <v>28</v>
      </c>
      <c r="B46" s="61" t="str">
        <f>+'budget4542.a'!B64</f>
        <v>0705</v>
      </c>
      <c r="C46" s="62">
        <f>+'budget4542.a'!P64</f>
        <v>0</v>
      </c>
      <c r="D46" s="153"/>
      <c r="E46" s="952"/>
      <c r="F46" s="953"/>
      <c r="G46" s="953"/>
      <c r="H46" s="953"/>
      <c r="I46" s="953"/>
      <c r="J46" s="953"/>
      <c r="K46" s="953"/>
      <c r="L46" s="954"/>
      <c r="M46" s="20"/>
    </row>
    <row r="47" spans="1:13" ht="15" thickBot="1">
      <c r="A47" s="56">
        <v>29</v>
      </c>
      <c r="B47" s="61" t="str">
        <f>+'budget4542.a'!B65</f>
        <v>0801</v>
      </c>
      <c r="C47" s="62">
        <f>+'budget4542.a'!P65</f>
        <v>0</v>
      </c>
      <c r="D47" s="153"/>
      <c r="E47" s="952"/>
      <c r="F47" s="953"/>
      <c r="G47" s="953"/>
      <c r="H47" s="953"/>
      <c r="I47" s="953"/>
      <c r="J47" s="953"/>
      <c r="K47" s="953"/>
      <c r="L47" s="954"/>
      <c r="M47" s="20"/>
    </row>
    <row r="48" spans="1:13" ht="15" thickBot="1">
      <c r="A48" s="56">
        <v>30</v>
      </c>
      <c r="B48" s="61" t="str">
        <f>+'budget4542.a'!B66</f>
        <v>0803</v>
      </c>
      <c r="C48" s="62">
        <f>+'budget4542.a'!P66</f>
        <v>0</v>
      </c>
      <c r="D48" s="153"/>
      <c r="E48" s="952"/>
      <c r="F48" s="953"/>
      <c r="G48" s="953"/>
      <c r="H48" s="953"/>
      <c r="I48" s="953"/>
      <c r="J48" s="953"/>
      <c r="K48" s="953"/>
      <c r="L48" s="954"/>
      <c r="M48" s="20"/>
    </row>
    <row r="49" spans="1:13" ht="15" thickBot="1">
      <c r="A49" s="56">
        <v>31</v>
      </c>
      <c r="B49" s="61" t="str">
        <f>+'budget4542.a'!B67</f>
        <v>0812</v>
      </c>
      <c r="C49" s="62">
        <f>+'budget4542.a'!P67</f>
        <v>0</v>
      </c>
      <c r="D49" s="153"/>
      <c r="E49" s="952"/>
      <c r="F49" s="953"/>
      <c r="G49" s="953"/>
      <c r="H49" s="953"/>
      <c r="I49" s="953"/>
      <c r="J49" s="953"/>
      <c r="K49" s="953"/>
      <c r="L49" s="954"/>
      <c r="M49" s="20"/>
    </row>
    <row r="50" spans="1:13" ht="15" thickBot="1">
      <c r="A50" s="56">
        <v>32</v>
      </c>
      <c r="B50" s="61" t="str">
        <f>+'budget4542.a'!B68</f>
        <v>0814</v>
      </c>
      <c r="C50" s="62">
        <f>+'budget4542.a'!P68</f>
        <v>0</v>
      </c>
      <c r="D50" s="153"/>
      <c r="E50" s="952"/>
      <c r="F50" s="953"/>
      <c r="G50" s="953"/>
      <c r="H50" s="953"/>
      <c r="I50" s="953"/>
      <c r="J50" s="953"/>
      <c r="K50" s="953"/>
      <c r="L50" s="954"/>
      <c r="M50" s="20"/>
    </row>
    <row r="51" spans="1:13" ht="15" thickBot="1">
      <c r="A51" s="56">
        <v>33</v>
      </c>
      <c r="B51" s="61" t="str">
        <f>+'budget4542.a'!B69</f>
        <v>0834</v>
      </c>
      <c r="C51" s="62">
        <f>+'budget4542.a'!P69</f>
        <v>0</v>
      </c>
      <c r="D51" s="153"/>
      <c r="E51" s="952"/>
      <c r="F51" s="953"/>
      <c r="G51" s="953"/>
      <c r="H51" s="953"/>
      <c r="I51" s="953"/>
      <c r="J51" s="953"/>
      <c r="K51" s="953"/>
      <c r="L51" s="954"/>
      <c r="M51" s="20"/>
    </row>
    <row r="52" spans="1:13" ht="15" thickBot="1">
      <c r="A52" s="56">
        <v>34</v>
      </c>
      <c r="B52" s="61" t="str">
        <f>+'budget4542.a'!B70</f>
        <v>0833</v>
      </c>
      <c r="C52" s="62">
        <f>+'budget4542.a'!P70</f>
        <v>0</v>
      </c>
      <c r="D52" s="153"/>
      <c r="E52" s="952"/>
      <c r="F52" s="953"/>
      <c r="G52" s="953"/>
      <c r="H52" s="953"/>
      <c r="I52" s="953"/>
      <c r="J52" s="953"/>
      <c r="K52" s="953"/>
      <c r="L52" s="954"/>
      <c r="M52" s="20"/>
    </row>
    <row r="53" spans="1:13" ht="15" thickBot="1">
      <c r="A53" s="56">
        <v>35</v>
      </c>
      <c r="B53" s="61" t="str">
        <f>+'budget4542.a'!B71</f>
        <v>0835</v>
      </c>
      <c r="C53" s="62">
        <f>+'budget4542.a'!P71</f>
        <v>0</v>
      </c>
      <c r="D53" s="153"/>
      <c r="E53" s="952"/>
      <c r="F53" s="953"/>
      <c r="G53" s="953"/>
      <c r="H53" s="953"/>
      <c r="I53" s="953"/>
      <c r="J53" s="953"/>
      <c r="K53" s="953"/>
      <c r="L53" s="954"/>
      <c r="M53" s="20"/>
    </row>
    <row r="54" spans="1:13" ht="15" thickBot="1">
      <c r="A54" s="56">
        <v>36</v>
      </c>
      <c r="B54" s="61" t="str">
        <f>+'budget4542.a'!B72</f>
        <v>0838</v>
      </c>
      <c r="C54" s="62">
        <f>+'budget4542.a'!P72</f>
        <v>0</v>
      </c>
      <c r="D54" s="153"/>
      <c r="E54" s="952"/>
      <c r="F54" s="953"/>
      <c r="G54" s="953"/>
      <c r="H54" s="953"/>
      <c r="I54" s="953"/>
      <c r="J54" s="953"/>
      <c r="K54" s="953"/>
      <c r="L54" s="954"/>
      <c r="M54" s="20"/>
    </row>
    <row r="55" spans="1:13" ht="15" thickBot="1">
      <c r="A55" s="56">
        <v>37</v>
      </c>
      <c r="B55" s="61" t="str">
        <f>+'budget4542.a'!B73</f>
        <v>0839</v>
      </c>
      <c r="C55" s="62">
        <f>+'budget4542.a'!P73</f>
        <v>0</v>
      </c>
      <c r="D55" s="153"/>
      <c r="E55" s="952"/>
      <c r="F55" s="953"/>
      <c r="G55" s="953"/>
      <c r="H55" s="953"/>
      <c r="I55" s="953"/>
      <c r="J55" s="953"/>
      <c r="K55" s="953"/>
      <c r="L55" s="954"/>
      <c r="M55" s="20"/>
    </row>
    <row r="56" spans="1:13" ht="15" thickBot="1">
      <c r="A56" s="56">
        <v>38</v>
      </c>
      <c r="B56" s="61" t="str">
        <f>+'budget4542.a'!B74</f>
        <v>0853</v>
      </c>
      <c r="C56" s="62">
        <f>+'budget4542.a'!P74</f>
        <v>0</v>
      </c>
      <c r="D56" s="153"/>
      <c r="E56" s="952"/>
      <c r="F56" s="953"/>
      <c r="G56" s="953"/>
      <c r="H56" s="953"/>
      <c r="I56" s="953"/>
      <c r="J56" s="953"/>
      <c r="K56" s="953"/>
      <c r="L56" s="954"/>
      <c r="M56" s="20"/>
    </row>
    <row r="57" spans="1:13" ht="15" thickBot="1">
      <c r="A57" s="56">
        <v>39</v>
      </c>
      <c r="B57" s="61" t="str">
        <f>+'budget4542.a'!B75</f>
        <v>0854</v>
      </c>
      <c r="C57" s="62">
        <f>+'budget4542.a'!P75</f>
        <v>0</v>
      </c>
      <c r="D57" s="153"/>
      <c r="E57" s="952"/>
      <c r="F57" s="953"/>
      <c r="G57" s="953"/>
      <c r="H57" s="953"/>
      <c r="I57" s="953"/>
      <c r="J57" s="953"/>
      <c r="K57" s="953"/>
      <c r="L57" s="954"/>
      <c r="M57" s="20"/>
    </row>
    <row r="58" spans="1:13" ht="15" thickBot="1">
      <c r="A58" s="56">
        <v>40</v>
      </c>
      <c r="B58" s="61" t="str">
        <f>+'budget4542.a'!B76</f>
        <v>0856</v>
      </c>
      <c r="C58" s="62">
        <f>+'budget4542.a'!P76</f>
        <v>0</v>
      </c>
      <c r="D58" s="153"/>
      <c r="E58" s="952"/>
      <c r="F58" s="953"/>
      <c r="G58" s="953"/>
      <c r="H58" s="953"/>
      <c r="I58" s="953"/>
      <c r="J58" s="953"/>
      <c r="K58" s="953"/>
      <c r="L58" s="954"/>
      <c r="M58" s="20"/>
    </row>
    <row r="59" spans="1:13" ht="15" thickBot="1">
      <c r="A59" s="56">
        <v>41</v>
      </c>
      <c r="B59" s="61" t="str">
        <f>+'budget4542.a'!B77</f>
        <v>0860</v>
      </c>
      <c r="C59" s="62">
        <f>+'budget4542.a'!P77</f>
        <v>0</v>
      </c>
      <c r="D59" s="153"/>
      <c r="E59" s="952"/>
      <c r="F59" s="953"/>
      <c r="G59" s="953"/>
      <c r="H59" s="953"/>
      <c r="I59" s="953"/>
      <c r="J59" s="953"/>
      <c r="K59" s="953"/>
      <c r="L59" s="954"/>
      <c r="M59" s="20"/>
    </row>
    <row r="60" spans="1:13" ht="15" thickBot="1">
      <c r="A60" s="56">
        <v>42</v>
      </c>
      <c r="B60" s="61" t="str">
        <f>+'budget4542.a'!B78</f>
        <v>0869</v>
      </c>
      <c r="C60" s="62">
        <f>+'budget4542.a'!P78</f>
        <v>0</v>
      </c>
      <c r="D60" s="153"/>
      <c r="E60" s="952"/>
      <c r="F60" s="953"/>
      <c r="G60" s="953"/>
      <c r="H60" s="953"/>
      <c r="I60" s="953"/>
      <c r="J60" s="953"/>
      <c r="K60" s="953"/>
      <c r="L60" s="954"/>
      <c r="M60" s="20"/>
    </row>
    <row r="61" spans="1:13" ht="15" thickBot="1">
      <c r="A61" s="56">
        <v>43</v>
      </c>
      <c r="B61" s="61" t="str">
        <f>+'budget4542.a'!B79</f>
        <v>0873</v>
      </c>
      <c r="C61" s="62">
        <f>+'budget4542.a'!P79</f>
        <v>0</v>
      </c>
      <c r="D61" s="153"/>
      <c r="E61" s="952"/>
      <c r="F61" s="953"/>
      <c r="G61" s="953"/>
      <c r="H61" s="953"/>
      <c r="I61" s="953"/>
      <c r="J61" s="953"/>
      <c r="K61" s="953"/>
      <c r="L61" s="954"/>
      <c r="M61" s="20"/>
    </row>
    <row r="62" spans="1:13" ht="15" thickBot="1">
      <c r="A62" s="56">
        <v>44</v>
      </c>
      <c r="B62" s="61" t="str">
        <f>+'budget4542.a'!B80</f>
        <v>0881</v>
      </c>
      <c r="C62" s="62">
        <f>+'budget4542.a'!P80</f>
        <v>0</v>
      </c>
      <c r="D62" s="153"/>
      <c r="E62" s="952"/>
      <c r="F62" s="953"/>
      <c r="G62" s="953"/>
      <c r="H62" s="953"/>
      <c r="I62" s="953"/>
      <c r="J62" s="953"/>
      <c r="K62" s="953"/>
      <c r="L62" s="954"/>
      <c r="M62" s="20"/>
    </row>
    <row r="63" spans="1:13" ht="15" thickBot="1">
      <c r="A63" s="56">
        <v>45</v>
      </c>
      <c r="B63" s="61" t="str">
        <f>+'budget4542.a'!B81</f>
        <v>0885</v>
      </c>
      <c r="C63" s="62">
        <f>+'budget4542.a'!P81</f>
        <v>0</v>
      </c>
      <c r="D63" s="153"/>
      <c r="E63" s="952"/>
      <c r="F63" s="953"/>
      <c r="G63" s="953"/>
      <c r="H63" s="953"/>
      <c r="I63" s="953"/>
      <c r="J63" s="953"/>
      <c r="K63" s="953"/>
      <c r="L63" s="954"/>
      <c r="M63" s="20"/>
    </row>
    <row r="64" spans="1:13" ht="15" thickBot="1">
      <c r="A64" s="56">
        <v>46</v>
      </c>
      <c r="B64" s="61" t="str">
        <f>+'budget4542.a'!B82</f>
        <v>0896</v>
      </c>
      <c r="C64" s="62">
        <f>+'budget4542.a'!P82</f>
        <v>0</v>
      </c>
      <c r="D64" s="153"/>
      <c r="E64" s="952"/>
      <c r="F64" s="953"/>
      <c r="G64" s="953"/>
      <c r="H64" s="953"/>
      <c r="I64" s="953"/>
      <c r="J64" s="953"/>
      <c r="K64" s="953"/>
      <c r="L64" s="954"/>
      <c r="M64" s="20"/>
    </row>
    <row r="65" spans="1:13" ht="15" thickBot="1">
      <c r="A65" s="56">
        <v>47</v>
      </c>
      <c r="B65" s="61" t="str">
        <f>+'budget4542.a'!B83</f>
        <v>0899</v>
      </c>
      <c r="C65" s="62">
        <f>+'budget4542.a'!P83</f>
        <v>0</v>
      </c>
      <c r="D65" s="153"/>
      <c r="E65" s="952"/>
      <c r="F65" s="953"/>
      <c r="G65" s="953"/>
      <c r="H65" s="953"/>
      <c r="I65" s="953"/>
      <c r="J65" s="953"/>
      <c r="K65" s="953"/>
      <c r="L65" s="954"/>
      <c r="M65" s="20"/>
    </row>
    <row r="66" spans="1:13" ht="15" thickBot="1">
      <c r="A66" s="56">
        <v>48</v>
      </c>
      <c r="B66" s="61" t="str">
        <f>+'budget4542.a'!B84</f>
        <v>0909</v>
      </c>
      <c r="C66" s="62">
        <f>+'budget4542.a'!P84</f>
        <v>0</v>
      </c>
      <c r="D66" s="153"/>
      <c r="E66" s="952"/>
      <c r="F66" s="953"/>
      <c r="G66" s="953"/>
      <c r="H66" s="953"/>
      <c r="I66" s="953"/>
      <c r="J66" s="953"/>
      <c r="K66" s="953"/>
      <c r="L66" s="954"/>
      <c r="M66" s="20"/>
    </row>
    <row r="67" spans="1:13" ht="15" thickBot="1">
      <c r="A67" s="56">
        <v>49</v>
      </c>
      <c r="B67" s="61" t="str">
        <f>+'budget4542.a'!B85</f>
        <v>0919</v>
      </c>
      <c r="C67" s="62">
        <f>+'budget4542.a'!P85</f>
        <v>0</v>
      </c>
      <c r="D67" s="153"/>
      <c r="E67" s="952"/>
      <c r="F67" s="953"/>
      <c r="G67" s="953"/>
      <c r="H67" s="953"/>
      <c r="I67" s="953"/>
      <c r="J67" s="953"/>
      <c r="K67" s="953"/>
      <c r="L67" s="954"/>
      <c r="M67" s="20"/>
    </row>
    <row r="68" spans="1:13" ht="15" thickBot="1">
      <c r="A68" s="56">
        <v>50</v>
      </c>
      <c r="B68" s="61" t="str">
        <f>+'budget4542.a'!B86</f>
        <v>0924</v>
      </c>
      <c r="C68" s="62">
        <f>+'budget4542.a'!P86</f>
        <v>0</v>
      </c>
      <c r="D68" s="153"/>
      <c r="E68" s="952"/>
      <c r="F68" s="953"/>
      <c r="G68" s="953"/>
      <c r="H68" s="953"/>
      <c r="I68" s="953"/>
      <c r="J68" s="953"/>
      <c r="K68" s="953"/>
      <c r="L68" s="954"/>
      <c r="M68" s="20"/>
    </row>
    <row r="69" spans="1:13" ht="15" thickBot="1">
      <c r="A69" s="56">
        <v>51</v>
      </c>
      <c r="B69" s="61" t="str">
        <f>+'budget4542.a'!B87</f>
        <v>0953</v>
      </c>
      <c r="C69" s="62">
        <f>+'budget4542.a'!P87</f>
        <v>0</v>
      </c>
      <c r="D69" s="153"/>
      <c r="E69" s="952"/>
      <c r="F69" s="953"/>
      <c r="G69" s="953"/>
      <c r="H69" s="953"/>
      <c r="I69" s="953"/>
      <c r="J69" s="953"/>
      <c r="K69" s="953"/>
      <c r="L69" s="954"/>
      <c r="M69" s="20"/>
    </row>
    <row r="70" spans="1:13" ht="15" thickBot="1">
      <c r="A70" s="56">
        <v>52</v>
      </c>
      <c r="B70" s="61" t="str">
        <f>+'budget4542.a'!B88</f>
        <v>0957</v>
      </c>
      <c r="C70" s="62">
        <f>+'budget4542.a'!P88</f>
        <v>0</v>
      </c>
      <c r="D70" s="153"/>
      <c r="E70" s="952"/>
      <c r="F70" s="953"/>
      <c r="G70" s="953"/>
      <c r="H70" s="953"/>
      <c r="I70" s="953"/>
      <c r="J70" s="953"/>
      <c r="K70" s="953"/>
      <c r="L70" s="954"/>
      <c r="M70" s="20"/>
    </row>
    <row r="71" spans="1:13" ht="15" thickBot="1">
      <c r="A71" s="56">
        <v>53</v>
      </c>
      <c r="B71" s="61" t="str">
        <f>+'budget4542.a'!B89</f>
        <v>0965</v>
      </c>
      <c r="C71" s="62">
        <f>+'budget4542.a'!P89</f>
        <v>0</v>
      </c>
      <c r="D71" s="153"/>
      <c r="E71" s="952"/>
      <c r="F71" s="953"/>
      <c r="G71" s="953"/>
      <c r="H71" s="953"/>
      <c r="I71" s="953"/>
      <c r="J71" s="953"/>
      <c r="K71" s="953"/>
      <c r="L71" s="954"/>
      <c r="M71" s="20"/>
    </row>
    <row r="72" spans="1:13" ht="15" thickBot="1">
      <c r="A72" s="56">
        <v>54</v>
      </c>
      <c r="B72" s="61" t="str">
        <f>+'budget4542.a'!B90</f>
        <v>0986</v>
      </c>
      <c r="C72" s="62">
        <f>+'budget4542.a'!P90</f>
        <v>0</v>
      </c>
      <c r="D72" s="153"/>
      <c r="E72" s="952"/>
      <c r="F72" s="953"/>
      <c r="G72" s="953"/>
      <c r="H72" s="953"/>
      <c r="I72" s="953"/>
      <c r="J72" s="953"/>
      <c r="K72" s="953"/>
      <c r="L72" s="954"/>
      <c r="M72" s="20"/>
    </row>
    <row r="73" spans="1:13" ht="15" thickBot="1">
      <c r="A73" s="56">
        <v>55</v>
      </c>
      <c r="B73" s="61" t="str">
        <f>+'budget4542.a'!B91</f>
        <v>1060</v>
      </c>
      <c r="C73" s="62">
        <f>+'budget4542.a'!P91</f>
        <v>0</v>
      </c>
      <c r="D73" s="153"/>
      <c r="E73" s="952"/>
      <c r="F73" s="953"/>
      <c r="G73" s="953"/>
      <c r="H73" s="953"/>
      <c r="I73" s="953"/>
      <c r="J73" s="953"/>
      <c r="K73" s="953"/>
      <c r="L73" s="954"/>
      <c r="M73" s="20"/>
    </row>
    <row r="74" spans="1:13" ht="15" thickBot="1">
      <c r="A74" s="56">
        <v>56</v>
      </c>
      <c r="B74" s="61" t="str">
        <f>+'budget4542.a'!B92</f>
        <v>1073</v>
      </c>
      <c r="C74" s="62">
        <f>+'budget4542.a'!P92</f>
        <v>0</v>
      </c>
      <c r="D74" s="153"/>
      <c r="E74" s="952"/>
      <c r="F74" s="953"/>
      <c r="G74" s="953"/>
      <c r="H74" s="953"/>
      <c r="I74" s="953"/>
      <c r="J74" s="953"/>
      <c r="K74" s="953"/>
      <c r="L74" s="954"/>
      <c r="M74" s="20"/>
    </row>
    <row r="75" spans="1:13" ht="15" thickBot="1">
      <c r="A75" s="56">
        <v>57</v>
      </c>
      <c r="B75" s="61" t="str">
        <f>+'budget4542.a'!B93</f>
        <v>1180</v>
      </c>
      <c r="C75" s="62">
        <f>+'budget4542.a'!P93</f>
        <v>0</v>
      </c>
      <c r="D75" s="153"/>
      <c r="E75" s="952"/>
      <c r="F75" s="953"/>
      <c r="G75" s="953"/>
      <c r="H75" s="953"/>
      <c r="I75" s="953"/>
      <c r="J75" s="953"/>
      <c r="K75" s="953"/>
      <c r="L75" s="954"/>
      <c r="M75" s="20"/>
    </row>
    <row r="76" spans="1:13" ht="15" thickBot="1">
      <c r="A76" s="56">
        <v>58</v>
      </c>
      <c r="B76" s="61" t="str">
        <f>+'budget4542.a'!B94</f>
        <v>1192</v>
      </c>
      <c r="C76" s="62">
        <f>+'budget4542.a'!P94</f>
        <v>0</v>
      </c>
      <c r="D76" s="153"/>
      <c r="E76" s="952"/>
      <c r="F76" s="953"/>
      <c r="G76" s="953"/>
      <c r="H76" s="953"/>
      <c r="I76" s="953"/>
      <c r="J76" s="953"/>
      <c r="K76" s="953"/>
      <c r="L76" s="954"/>
      <c r="M76" s="20"/>
    </row>
    <row r="77" spans="1:13" ht="15" thickBot="1">
      <c r="A77" s="56">
        <v>59</v>
      </c>
      <c r="B77" s="61" t="str">
        <f>+'budget4542.a'!B95</f>
        <v>1193</v>
      </c>
      <c r="C77" s="62">
        <f>+'budget4542.a'!P95</f>
        <v>0</v>
      </c>
      <c r="D77" s="153"/>
      <c r="E77" s="952"/>
      <c r="F77" s="953"/>
      <c r="G77" s="953"/>
      <c r="H77" s="953"/>
      <c r="I77" s="953"/>
      <c r="J77" s="953"/>
      <c r="K77" s="953"/>
      <c r="L77" s="954"/>
      <c r="M77" s="20"/>
    </row>
    <row r="78" spans="1:13" ht="15" thickBot="1">
      <c r="A78" s="56">
        <v>60</v>
      </c>
      <c r="B78" s="61" t="str">
        <f>+'budget4542.a'!B96</f>
        <v>1331</v>
      </c>
      <c r="C78" s="62">
        <f>+'budget4542.a'!P96</f>
        <v>0</v>
      </c>
      <c r="D78" s="153"/>
      <c r="E78" s="952"/>
      <c r="F78" s="953"/>
      <c r="G78" s="953"/>
      <c r="H78" s="953"/>
      <c r="I78" s="953"/>
      <c r="J78" s="953"/>
      <c r="K78" s="953"/>
      <c r="L78" s="954"/>
      <c r="M78" s="20"/>
    </row>
    <row r="79" spans="1:13" ht="15" thickBot="1">
      <c r="A79" s="56">
        <v>61</v>
      </c>
      <c r="B79" s="61" t="str">
        <f>+'budget4542.a'!B97</f>
        <v>1332</v>
      </c>
      <c r="C79" s="62">
        <f>+'budget4542.a'!P97</f>
        <v>0</v>
      </c>
      <c r="D79" s="153"/>
      <c r="E79" s="952"/>
      <c r="F79" s="953"/>
      <c r="G79" s="953"/>
      <c r="H79" s="953"/>
      <c r="I79" s="953"/>
      <c r="J79" s="953"/>
      <c r="K79" s="953"/>
      <c r="L79" s="954"/>
      <c r="M79" s="20"/>
    </row>
    <row r="80" spans="1:13" ht="15" thickBot="1">
      <c r="A80" s="56">
        <v>62</v>
      </c>
      <c r="B80" s="61" t="str">
        <f>+'budget4542.a'!B98</f>
        <v>1334</v>
      </c>
      <c r="C80" s="62">
        <f>+'budget4542.a'!P98</f>
        <v>0</v>
      </c>
      <c r="D80" s="153"/>
      <c r="E80" s="952"/>
      <c r="F80" s="953"/>
      <c r="G80" s="953"/>
      <c r="H80" s="953"/>
      <c r="I80" s="953"/>
      <c r="J80" s="953"/>
      <c r="K80" s="953"/>
      <c r="L80" s="954"/>
      <c r="M80" s="8"/>
    </row>
    <row r="81" spans="1:13" ht="15" thickBot="1">
      <c r="A81" s="56">
        <v>63</v>
      </c>
      <c r="B81" s="61" t="str">
        <f>+'budget4542.a'!B99</f>
        <v>1336</v>
      </c>
      <c r="C81" s="62">
        <f>+'budget4542.a'!P99</f>
        <v>0</v>
      </c>
      <c r="D81" s="153"/>
      <c r="E81" s="952"/>
      <c r="F81" s="953"/>
      <c r="G81" s="953"/>
      <c r="H81" s="953"/>
      <c r="I81" s="953"/>
      <c r="J81" s="953"/>
      <c r="K81" s="953"/>
      <c r="L81" s="954"/>
      <c r="M81" s="8"/>
    </row>
    <row r="82" spans="1:13" ht="15" thickBot="1">
      <c r="A82" s="56">
        <v>64</v>
      </c>
      <c r="B82" s="61" t="str">
        <f>+'budget4542.a'!B100</f>
        <v>0802</v>
      </c>
      <c r="C82" s="62">
        <f>+'budget4542.a'!P100</f>
        <v>0</v>
      </c>
      <c r="D82" s="153"/>
      <c r="E82" s="952"/>
      <c r="F82" s="953"/>
      <c r="G82" s="953"/>
      <c r="H82" s="953"/>
      <c r="I82" s="953"/>
      <c r="J82" s="953"/>
      <c r="K82" s="953"/>
      <c r="L82" s="954"/>
      <c r="M82" s="8"/>
    </row>
    <row r="83" spans="1:13" ht="15" thickBot="1">
      <c r="A83" s="56">
        <v>65</v>
      </c>
      <c r="B83" s="61" t="str">
        <f>+'budget4542.a'!B101</f>
        <v>1198</v>
      </c>
      <c r="C83" s="62">
        <f>+'budget4542.a'!P101</f>
        <v>0</v>
      </c>
      <c r="D83" s="153"/>
      <c r="E83" s="952"/>
      <c r="F83" s="953"/>
      <c r="G83" s="953"/>
      <c r="H83" s="953"/>
      <c r="I83" s="953"/>
      <c r="J83" s="953"/>
      <c r="K83" s="953"/>
      <c r="L83" s="954"/>
      <c r="M83" s="8"/>
    </row>
    <row r="84" spans="1:13" ht="15" thickBot="1">
      <c r="A84" s="56">
        <v>66</v>
      </c>
      <c r="B84" s="61" t="str">
        <f>+'budget4542.a'!B102</f>
        <v>0293</v>
      </c>
      <c r="C84" s="62">
        <f>+'budget4542.a'!P102</f>
        <v>0</v>
      </c>
      <c r="D84" s="153"/>
      <c r="E84" s="952"/>
      <c r="F84" s="953"/>
      <c r="G84" s="953"/>
      <c r="H84" s="953"/>
      <c r="I84" s="953"/>
      <c r="J84" s="953"/>
      <c r="K84" s="953"/>
      <c r="L84" s="954"/>
      <c r="M84" s="8"/>
    </row>
    <row r="85" spans="1:13" ht="15" thickBot="1">
      <c r="A85" s="56">
        <v>67</v>
      </c>
      <c r="B85" s="61" t="str">
        <f>+'budget4542.a'!B103</f>
        <v>0185</v>
      </c>
      <c r="C85" s="62">
        <f>+'budget4542.a'!P103</f>
        <v>0</v>
      </c>
      <c r="D85" s="153"/>
      <c r="E85" s="952"/>
      <c r="F85" s="953"/>
      <c r="G85" s="953"/>
      <c r="H85" s="953"/>
      <c r="I85" s="953"/>
      <c r="J85" s="953"/>
      <c r="K85" s="953"/>
      <c r="L85" s="954"/>
      <c r="M85" s="8"/>
    </row>
    <row r="86" spans="1:13" ht="15" thickBot="1">
      <c r="A86" s="56">
        <v>68</v>
      </c>
      <c r="B86" s="61">
        <f>+'budget4542.a'!B104</f>
        <v>0</v>
      </c>
      <c r="C86" s="62">
        <f>+'budget4542.a'!P104</f>
        <v>0</v>
      </c>
      <c r="D86" s="153"/>
      <c r="E86" s="952"/>
      <c r="F86" s="953"/>
      <c r="G86" s="953"/>
      <c r="H86" s="953"/>
      <c r="I86" s="953"/>
      <c r="J86" s="953"/>
      <c r="K86" s="953"/>
      <c r="L86" s="954"/>
      <c r="M86" s="8"/>
    </row>
    <row r="87" spans="1:13" ht="15" thickBot="1">
      <c r="A87" s="56">
        <v>69</v>
      </c>
      <c r="B87" s="61">
        <f>+'budget4542.a'!B105</f>
        <v>0</v>
      </c>
      <c r="C87" s="62">
        <f>+'budget4542.a'!P105</f>
        <v>0</v>
      </c>
      <c r="D87" s="153"/>
      <c r="E87" s="952"/>
      <c r="F87" s="953"/>
      <c r="G87" s="953"/>
      <c r="H87" s="953"/>
      <c r="I87" s="953"/>
      <c r="J87" s="953"/>
      <c r="K87" s="953"/>
      <c r="L87" s="954"/>
      <c r="M87" s="8"/>
    </row>
    <row r="88" spans="1:13" ht="15" thickBot="1">
      <c r="A88" s="56">
        <v>70</v>
      </c>
      <c r="B88" s="61">
        <f>+'budget4542.a'!B106</f>
        <v>0</v>
      </c>
      <c r="C88" s="62">
        <f>+'budget4542.a'!P106</f>
        <v>0</v>
      </c>
      <c r="D88" s="153"/>
      <c r="E88" s="952"/>
      <c r="F88" s="953"/>
      <c r="G88" s="953"/>
      <c r="H88" s="953"/>
      <c r="I88" s="953"/>
      <c r="J88" s="953"/>
      <c r="K88" s="953"/>
      <c r="L88" s="954"/>
      <c r="M88" s="8"/>
    </row>
    <row r="89" spans="1:13" ht="15" thickBot="1">
      <c r="A89" s="56">
        <v>71</v>
      </c>
      <c r="B89" s="61">
        <f>+'budget4542.a'!B107</f>
        <v>0</v>
      </c>
      <c r="C89" s="62">
        <f>+'budget4542.a'!P107</f>
        <v>0</v>
      </c>
      <c r="D89" s="153"/>
      <c r="E89" s="952"/>
      <c r="F89" s="953"/>
      <c r="G89" s="953"/>
      <c r="H89" s="953"/>
      <c r="I89" s="953"/>
      <c r="J89" s="953"/>
      <c r="K89" s="953"/>
      <c r="L89" s="954"/>
      <c r="M89" s="8"/>
    </row>
    <row r="90" spans="1:13" ht="15" thickBot="1">
      <c r="A90" s="56">
        <v>72</v>
      </c>
      <c r="B90" s="61">
        <f>+'budget4542.a'!B108</f>
        <v>0</v>
      </c>
      <c r="C90" s="62">
        <f>+'budget4542.a'!P108</f>
        <v>0</v>
      </c>
      <c r="D90" s="153"/>
      <c r="E90" s="952"/>
      <c r="F90" s="953"/>
      <c r="G90" s="953"/>
      <c r="H90" s="953"/>
      <c r="I90" s="953"/>
      <c r="J90" s="953"/>
      <c r="K90" s="953"/>
      <c r="L90" s="954"/>
      <c r="M90" s="8"/>
    </row>
    <row r="91" spans="1:13" ht="15" thickBot="1">
      <c r="A91" s="56">
        <v>73</v>
      </c>
      <c r="B91" s="61">
        <f>+'budget4542.a'!B109</f>
        <v>0</v>
      </c>
      <c r="C91" s="62">
        <f>+'budget4542.a'!P109</f>
        <v>0</v>
      </c>
      <c r="D91" s="153"/>
      <c r="E91" s="952"/>
      <c r="F91" s="953"/>
      <c r="G91" s="953"/>
      <c r="H91" s="953"/>
      <c r="I91" s="953"/>
      <c r="J91" s="953"/>
      <c r="K91" s="953"/>
      <c r="L91" s="954"/>
      <c r="M91" s="8"/>
    </row>
    <row r="92" spans="1:13" ht="15" thickBot="1">
      <c r="A92" s="56">
        <v>74</v>
      </c>
      <c r="B92" s="61">
        <f>+'budget4542.a'!B110</f>
        <v>0</v>
      </c>
      <c r="C92" s="62">
        <f>+'budget4542.a'!P110</f>
        <v>0</v>
      </c>
      <c r="D92" s="153"/>
      <c r="E92" s="952"/>
      <c r="F92" s="953"/>
      <c r="G92" s="953"/>
      <c r="H92" s="953"/>
      <c r="I92" s="953"/>
      <c r="J92" s="953"/>
      <c r="K92" s="953"/>
      <c r="L92" s="954"/>
      <c r="M92" s="8"/>
    </row>
    <row r="93" spans="1:13" ht="15" thickBot="1">
      <c r="A93" s="56">
        <v>75</v>
      </c>
      <c r="B93" s="61">
        <f>+'budget4542.a'!B111</f>
        <v>0</v>
      </c>
      <c r="C93" s="62">
        <f>+'budget4542.a'!P111</f>
        <v>0</v>
      </c>
      <c r="D93" s="153"/>
      <c r="E93" s="952"/>
      <c r="F93" s="953"/>
      <c r="G93" s="953"/>
      <c r="H93" s="953"/>
      <c r="I93" s="953"/>
      <c r="J93" s="953"/>
      <c r="K93" s="953"/>
      <c r="L93" s="954"/>
      <c r="M93" s="8"/>
    </row>
    <row r="94" spans="1:13" ht="15" thickBot="1">
      <c r="A94" s="56">
        <v>76</v>
      </c>
      <c r="B94" s="61">
        <f>+'budget4542.a'!B112</f>
        <v>0</v>
      </c>
      <c r="C94" s="62">
        <f>+'budget4542.a'!P112</f>
        <v>0</v>
      </c>
      <c r="D94" s="153"/>
      <c r="E94" s="952"/>
      <c r="F94" s="953"/>
      <c r="G94" s="953"/>
      <c r="H94" s="953"/>
      <c r="I94" s="953"/>
      <c r="J94" s="953"/>
      <c r="K94" s="953"/>
      <c r="L94" s="954"/>
      <c r="M94" s="8"/>
    </row>
    <row r="95" spans="1:13" ht="15" thickBot="1">
      <c r="A95" s="56">
        <v>77</v>
      </c>
      <c r="B95" s="61">
        <f>+'budget4542.a'!B113</f>
        <v>0</v>
      </c>
      <c r="C95" s="62">
        <f>+'budget4542.a'!P113</f>
        <v>0</v>
      </c>
      <c r="D95" s="153"/>
      <c r="E95" s="952"/>
      <c r="F95" s="953"/>
      <c r="G95" s="953"/>
      <c r="H95" s="953"/>
      <c r="I95" s="953"/>
      <c r="J95" s="953"/>
      <c r="K95" s="953"/>
      <c r="L95" s="954"/>
      <c r="M95" s="8"/>
    </row>
    <row r="96" spans="1:13" ht="15" thickBot="1">
      <c r="A96" s="56">
        <v>78</v>
      </c>
      <c r="B96" s="61">
        <f>+'budget4542.a'!B114</f>
        <v>0</v>
      </c>
      <c r="C96" s="62">
        <f>+'budget4542.a'!P114</f>
        <v>0</v>
      </c>
      <c r="D96" s="153"/>
      <c r="E96" s="952"/>
      <c r="F96" s="953"/>
      <c r="G96" s="953"/>
      <c r="H96" s="953"/>
      <c r="I96" s="953"/>
      <c r="J96" s="953"/>
      <c r="K96" s="953"/>
      <c r="L96" s="954"/>
      <c r="M96" s="8"/>
    </row>
    <row r="97" spans="1:13" ht="15" thickBot="1">
      <c r="A97" s="56">
        <v>79</v>
      </c>
      <c r="B97" s="61">
        <f>+'budget4542.a'!B115</f>
        <v>0</v>
      </c>
      <c r="C97" s="62">
        <f>+'budget4542.a'!P115</f>
        <v>0</v>
      </c>
      <c r="D97" s="153"/>
      <c r="E97" s="952"/>
      <c r="F97" s="953"/>
      <c r="G97" s="953"/>
      <c r="H97" s="953"/>
      <c r="I97" s="953"/>
      <c r="J97" s="953"/>
      <c r="K97" s="953"/>
      <c r="L97" s="954"/>
      <c r="M97" s="8"/>
    </row>
    <row r="98" spans="1:13" ht="15" thickBot="1">
      <c r="A98" s="56">
        <v>80</v>
      </c>
      <c r="B98" s="61">
        <f>+'budget4542.a'!B116</f>
        <v>0</v>
      </c>
      <c r="C98" s="62">
        <f>+'budget4542.a'!P116</f>
        <v>0</v>
      </c>
      <c r="D98" s="153"/>
      <c r="E98" s="952"/>
      <c r="F98" s="953"/>
      <c r="G98" s="953"/>
      <c r="H98" s="953"/>
      <c r="I98" s="953"/>
      <c r="J98" s="953"/>
      <c r="K98" s="953"/>
      <c r="L98" s="954"/>
      <c r="M98" s="8"/>
    </row>
    <row r="99" spans="1:13" ht="15" thickBot="1">
      <c r="A99" s="56">
        <v>81</v>
      </c>
      <c r="B99" s="61">
        <f>+'budget4542.a'!B117</f>
        <v>0</v>
      </c>
      <c r="C99" s="62">
        <f>+'budget4542.a'!P117</f>
        <v>0</v>
      </c>
      <c r="D99" s="153"/>
      <c r="E99" s="952"/>
      <c r="F99" s="953"/>
      <c r="G99" s="953"/>
      <c r="H99" s="953"/>
      <c r="I99" s="953"/>
      <c r="J99" s="953"/>
      <c r="K99" s="953"/>
      <c r="L99" s="954"/>
      <c r="M99" s="8"/>
    </row>
    <row r="100" spans="1:13" ht="15" thickBot="1">
      <c r="A100" s="56">
        <v>82</v>
      </c>
      <c r="B100" s="61">
        <f>+'budget4542.a'!B118</f>
        <v>0</v>
      </c>
      <c r="C100" s="62">
        <f>+'budget4542.a'!P118</f>
        <v>0</v>
      </c>
      <c r="D100" s="153"/>
      <c r="E100" s="952"/>
      <c r="F100" s="953"/>
      <c r="G100" s="953"/>
      <c r="H100" s="953"/>
      <c r="I100" s="953"/>
      <c r="J100" s="953"/>
      <c r="K100" s="953"/>
      <c r="L100" s="954"/>
      <c r="M100" s="8"/>
    </row>
    <row r="101" spans="1:13" ht="15" thickBot="1">
      <c r="A101" s="56">
        <v>83</v>
      </c>
      <c r="B101" s="61">
        <f>+'budget4542.a'!B119</f>
        <v>0</v>
      </c>
      <c r="C101" s="62">
        <f>+'budget4542.a'!P119</f>
        <v>0</v>
      </c>
      <c r="D101" s="153"/>
      <c r="E101" s="952"/>
      <c r="F101" s="953"/>
      <c r="G101" s="953"/>
      <c r="H101" s="953"/>
      <c r="I101" s="953"/>
      <c r="J101" s="953"/>
      <c r="K101" s="953"/>
      <c r="L101" s="954"/>
      <c r="M101" s="8"/>
    </row>
    <row r="102" spans="1:13" ht="15" thickBot="1">
      <c r="A102" s="56">
        <v>84</v>
      </c>
      <c r="B102" s="61">
        <f>+'budget4542.a'!B120</f>
        <v>0</v>
      </c>
      <c r="C102" s="62">
        <f>+'budget4542.a'!P120</f>
        <v>0</v>
      </c>
      <c r="D102" s="153"/>
      <c r="E102" s="952"/>
      <c r="F102" s="953"/>
      <c r="G102" s="953"/>
      <c r="H102" s="953"/>
      <c r="I102" s="953"/>
      <c r="J102" s="953"/>
      <c r="K102" s="953"/>
      <c r="L102" s="954"/>
      <c r="M102" s="8"/>
    </row>
    <row r="103" spans="1:13" ht="15" thickBot="1">
      <c r="A103" s="56">
        <v>85</v>
      </c>
      <c r="B103" s="61">
        <f>+'budget4542.a'!B121</f>
        <v>0</v>
      </c>
      <c r="C103" s="62">
        <f>+'budget4542.a'!P121</f>
        <v>0</v>
      </c>
      <c r="D103" s="153"/>
      <c r="E103" s="952"/>
      <c r="F103" s="953"/>
      <c r="G103" s="953"/>
      <c r="H103" s="953"/>
      <c r="I103" s="953"/>
      <c r="J103" s="953"/>
      <c r="K103" s="953"/>
      <c r="L103" s="954"/>
      <c r="M103" s="8"/>
    </row>
    <row r="104" spans="1:13" ht="15" thickBot="1">
      <c r="A104" s="56">
        <v>86</v>
      </c>
      <c r="B104" s="61">
        <f>+'budget4542.a'!B122</f>
        <v>0</v>
      </c>
      <c r="C104" s="62">
        <f>+'budget4542.a'!P122</f>
        <v>0</v>
      </c>
      <c r="D104" s="153"/>
      <c r="E104" s="952"/>
      <c r="F104" s="953"/>
      <c r="G104" s="953"/>
      <c r="H104" s="953"/>
      <c r="I104" s="953"/>
      <c r="J104" s="953"/>
      <c r="K104" s="953"/>
      <c r="L104" s="954"/>
      <c r="M104" s="8"/>
    </row>
    <row r="105" spans="1:13" ht="15" thickBot="1">
      <c r="A105" s="56">
        <v>87</v>
      </c>
      <c r="B105" s="61">
        <f>+'budget4542.a'!B123</f>
        <v>0</v>
      </c>
      <c r="C105" s="62">
        <f>+'budget4542.a'!P123</f>
        <v>0</v>
      </c>
      <c r="D105" s="153"/>
      <c r="E105" s="952"/>
      <c r="F105" s="953"/>
      <c r="G105" s="953"/>
      <c r="H105" s="953"/>
      <c r="I105" s="953"/>
      <c r="J105" s="953"/>
      <c r="K105" s="953"/>
      <c r="L105" s="954"/>
      <c r="M105" s="8"/>
    </row>
    <row r="106" spans="1:13" ht="15" thickBot="1">
      <c r="A106" s="56">
        <v>88</v>
      </c>
      <c r="B106" s="61">
        <f>+'budget4542.a'!B124</f>
        <v>0</v>
      </c>
      <c r="C106" s="62">
        <f>+'budget4542.a'!P124</f>
        <v>0</v>
      </c>
      <c r="D106" s="153"/>
      <c r="E106" s="952"/>
      <c r="F106" s="953"/>
      <c r="G106" s="953"/>
      <c r="H106" s="953"/>
      <c r="I106" s="953"/>
      <c r="J106" s="953"/>
      <c r="K106" s="953"/>
      <c r="L106" s="954"/>
      <c r="M106" s="8"/>
    </row>
    <row r="107" spans="1:13" ht="15" thickBot="1">
      <c r="A107" s="56">
        <v>89</v>
      </c>
      <c r="B107" s="61">
        <f>+'budget4542.a'!B125</f>
        <v>0</v>
      </c>
      <c r="C107" s="62">
        <f>+'budget4542.a'!P125</f>
        <v>0</v>
      </c>
      <c r="D107" s="153"/>
      <c r="E107" s="952"/>
      <c r="F107" s="953"/>
      <c r="G107" s="953"/>
      <c r="H107" s="953"/>
      <c r="I107" s="953"/>
      <c r="J107" s="953"/>
      <c r="K107" s="953"/>
      <c r="L107" s="954"/>
      <c r="M107" s="8"/>
    </row>
    <row r="108" spans="1:13" ht="15" thickBot="1">
      <c r="A108" s="56">
        <v>90</v>
      </c>
      <c r="B108" s="61">
        <f>+'budget4542.a'!B126</f>
        <v>0</v>
      </c>
      <c r="C108" s="62">
        <f>+'budget4542.a'!P126</f>
        <v>0</v>
      </c>
      <c r="D108" s="153"/>
      <c r="E108" s="952"/>
      <c r="F108" s="953"/>
      <c r="G108" s="953"/>
      <c r="H108" s="953"/>
      <c r="I108" s="953"/>
      <c r="J108" s="953"/>
      <c r="K108" s="953"/>
      <c r="L108" s="954"/>
      <c r="M108" s="8"/>
    </row>
    <row r="109" spans="1:13" ht="15" thickBot="1">
      <c r="A109" s="56">
        <v>91</v>
      </c>
      <c r="B109" s="61">
        <f>+'budget4542.a'!B127</f>
        <v>0</v>
      </c>
      <c r="C109" s="62">
        <f>+'budget4542.a'!P127</f>
        <v>0</v>
      </c>
      <c r="D109" s="153"/>
      <c r="E109" s="952"/>
      <c r="F109" s="953"/>
      <c r="G109" s="953"/>
      <c r="H109" s="953"/>
      <c r="I109" s="953"/>
      <c r="J109" s="953"/>
      <c r="K109" s="953"/>
      <c r="L109" s="954"/>
      <c r="M109" s="8"/>
    </row>
    <row r="110" spans="1:13" ht="15" thickBot="1">
      <c r="A110" s="56">
        <v>92</v>
      </c>
      <c r="B110" s="61">
        <f>+'budget4542.a'!B128</f>
        <v>0</v>
      </c>
      <c r="C110" s="62">
        <f>+'budget4542.a'!P128</f>
        <v>0</v>
      </c>
      <c r="D110" s="153"/>
      <c r="E110" s="952"/>
      <c r="F110" s="953"/>
      <c r="G110" s="953"/>
      <c r="H110" s="953"/>
      <c r="I110" s="953"/>
      <c r="J110" s="953"/>
      <c r="K110" s="953"/>
      <c r="L110" s="954"/>
      <c r="M110" s="8"/>
    </row>
    <row r="111" spans="1:13" ht="15" thickBot="1">
      <c r="A111" s="56">
        <v>93</v>
      </c>
      <c r="B111" s="61">
        <f>+'budget4542.a'!B129</f>
        <v>0</v>
      </c>
      <c r="C111" s="62">
        <f>+'budget4542.a'!P129</f>
        <v>0</v>
      </c>
      <c r="D111" s="153"/>
      <c r="E111" s="952"/>
      <c r="F111" s="953"/>
      <c r="G111" s="953"/>
      <c r="H111" s="953"/>
      <c r="I111" s="953"/>
      <c r="J111" s="953"/>
      <c r="K111" s="953"/>
      <c r="L111" s="954"/>
      <c r="M111" s="8"/>
    </row>
    <row r="112" spans="1:13" ht="15" thickBot="1">
      <c r="A112" s="56">
        <v>94</v>
      </c>
      <c r="B112" s="61">
        <f>+'budget4542.a'!B130</f>
        <v>0</v>
      </c>
      <c r="C112" s="62">
        <f>+'budget4542.a'!P130</f>
        <v>0</v>
      </c>
      <c r="D112" s="153"/>
      <c r="E112" s="952"/>
      <c r="F112" s="953"/>
      <c r="G112" s="953"/>
      <c r="H112" s="953"/>
      <c r="I112" s="953"/>
      <c r="J112" s="953"/>
      <c r="K112" s="953"/>
      <c r="L112" s="954"/>
      <c r="M112" s="8"/>
    </row>
    <row r="113" spans="1:13" ht="15" thickBot="1">
      <c r="A113" s="56">
        <v>95</v>
      </c>
      <c r="B113" s="61">
        <f>+'budget4542.a'!B131</f>
        <v>0</v>
      </c>
      <c r="C113" s="62">
        <f>+'budget4542.a'!P131</f>
        <v>0</v>
      </c>
      <c r="D113" s="153"/>
      <c r="E113" s="952"/>
      <c r="F113" s="953"/>
      <c r="G113" s="953"/>
      <c r="H113" s="953"/>
      <c r="I113" s="953"/>
      <c r="J113" s="953"/>
      <c r="K113" s="953"/>
      <c r="L113" s="954"/>
      <c r="M113" s="8"/>
    </row>
    <row r="114" spans="1:13" ht="15" thickBot="1">
      <c r="A114" s="56">
        <v>96</v>
      </c>
      <c r="B114" s="61">
        <f>+'budget4542.a'!B132</f>
        <v>0</v>
      </c>
      <c r="C114" s="62">
        <f>+'budget4542.a'!P132</f>
        <v>0</v>
      </c>
      <c r="D114" s="153"/>
      <c r="E114" s="952"/>
      <c r="F114" s="953"/>
      <c r="G114" s="953"/>
      <c r="H114" s="953"/>
      <c r="I114" s="953"/>
      <c r="J114" s="953"/>
      <c r="K114" s="953"/>
      <c r="L114" s="954"/>
      <c r="M114" s="8"/>
    </row>
    <row r="115" spans="1:13" ht="15" thickBot="1">
      <c r="A115" s="56">
        <v>97</v>
      </c>
      <c r="B115" s="61">
        <f>+'budget4542.a'!B133</f>
        <v>0</v>
      </c>
      <c r="C115" s="62">
        <f>+'budget4542.a'!P133</f>
        <v>0</v>
      </c>
      <c r="D115" s="153"/>
      <c r="E115" s="952"/>
      <c r="F115" s="953"/>
      <c r="G115" s="953"/>
      <c r="H115" s="953"/>
      <c r="I115" s="953"/>
      <c r="J115" s="953"/>
      <c r="K115" s="953"/>
      <c r="L115" s="954"/>
      <c r="M115" s="8"/>
    </row>
    <row r="116" spans="1:13" ht="15" thickBot="1">
      <c r="A116" s="56">
        <v>98</v>
      </c>
      <c r="B116" s="61">
        <f>+'budget4542.a'!B134</f>
        <v>0</v>
      </c>
      <c r="C116" s="62">
        <f>+'budget4542.a'!P134</f>
        <v>0</v>
      </c>
      <c r="D116" s="153"/>
      <c r="E116" s="952"/>
      <c r="F116" s="953"/>
      <c r="G116" s="953"/>
      <c r="H116" s="953"/>
      <c r="I116" s="953"/>
      <c r="J116" s="953"/>
      <c r="K116" s="953"/>
      <c r="L116" s="954"/>
      <c r="M116" s="8"/>
    </row>
    <row r="117" spans="1:13" ht="15" thickBot="1">
      <c r="A117" s="56">
        <v>99</v>
      </c>
      <c r="B117" s="61">
        <f>+'budget4542.a'!B135</f>
        <v>0</v>
      </c>
      <c r="C117" s="62">
        <f>+'budget4542.a'!P135</f>
        <v>0</v>
      </c>
      <c r="D117" s="153"/>
      <c r="E117" s="952"/>
      <c r="F117" s="953"/>
      <c r="G117" s="953"/>
      <c r="H117" s="953"/>
      <c r="I117" s="953"/>
      <c r="J117" s="953"/>
      <c r="K117" s="953"/>
      <c r="L117" s="954"/>
      <c r="M117" s="8"/>
    </row>
    <row r="118" spans="1:13" ht="15" thickBot="1">
      <c r="A118" s="56">
        <v>100</v>
      </c>
      <c r="B118" s="61">
        <f>+'budget4542.a'!B136</f>
        <v>0</v>
      </c>
      <c r="C118" s="62">
        <f>+'budget4542.a'!P136</f>
        <v>0</v>
      </c>
      <c r="D118" s="153"/>
      <c r="E118" s="952"/>
      <c r="F118" s="953"/>
      <c r="G118" s="953"/>
      <c r="H118" s="953"/>
      <c r="I118" s="953"/>
      <c r="J118" s="953"/>
      <c r="K118" s="953"/>
      <c r="L118" s="954"/>
      <c r="M118" s="8"/>
    </row>
    <row r="119" spans="2:3" ht="15">
      <c r="B119" s="15" t="s">
        <v>554</v>
      </c>
      <c r="C119" s="57"/>
    </row>
    <row r="120" spans="2:7" ht="15">
      <c r="B120" s="1"/>
      <c r="C120" s="16"/>
      <c r="D120" s="59"/>
      <c r="E120" s="16"/>
      <c r="F120" s="16"/>
      <c r="G120" s="16"/>
    </row>
    <row r="121" spans="2:3" ht="15">
      <c r="B121" s="1"/>
      <c r="C121" s="57"/>
    </row>
    <row r="122" spans="2:3" ht="15">
      <c r="B122" s="1"/>
      <c r="C122" s="57"/>
    </row>
    <row r="123" spans="2:3" ht="15">
      <c r="B123" s="1"/>
      <c r="C123" s="57"/>
    </row>
    <row r="124" spans="2:3" ht="15">
      <c r="B124" s="1"/>
      <c r="C124" s="57"/>
    </row>
    <row r="125" ht="15">
      <c r="C125" s="57"/>
    </row>
    <row r="126" ht="15">
      <c r="C126" s="57"/>
    </row>
    <row r="127" ht="15">
      <c r="C127" s="57"/>
    </row>
    <row r="128" ht="15">
      <c r="C128" s="57"/>
    </row>
    <row r="129" ht="15">
      <c r="C129" s="57"/>
    </row>
    <row r="130" ht="15">
      <c r="C130" s="57"/>
    </row>
    <row r="131" ht="15">
      <c r="C131" s="57"/>
    </row>
    <row r="132" ht="15">
      <c r="C132" s="57"/>
    </row>
    <row r="133" ht="15">
      <c r="C133" s="57"/>
    </row>
    <row r="134" ht="15">
      <c r="C134" s="57"/>
    </row>
    <row r="135" ht="15">
      <c r="C135" s="57"/>
    </row>
    <row r="136" ht="15">
      <c r="C136" s="57"/>
    </row>
    <row r="137" ht="15">
      <c r="C137" s="57"/>
    </row>
    <row r="138" ht="15">
      <c r="C138" s="57"/>
    </row>
    <row r="139" ht="15">
      <c r="C139" s="57"/>
    </row>
    <row r="140" ht="15">
      <c r="C140" s="57"/>
    </row>
    <row r="141" ht="15">
      <c r="C141" s="57"/>
    </row>
    <row r="142" ht="15">
      <c r="C142" s="57"/>
    </row>
    <row r="143" ht="15">
      <c r="C143" s="57"/>
    </row>
    <row r="144" ht="15">
      <c r="C144" s="57"/>
    </row>
    <row r="145" ht="15">
      <c r="C145" s="57"/>
    </row>
    <row r="146" ht="15">
      <c r="C146" s="57"/>
    </row>
    <row r="147" ht="15">
      <c r="C147" s="57"/>
    </row>
    <row r="148" ht="15">
      <c r="C148" s="57"/>
    </row>
    <row r="149" ht="15">
      <c r="C149" s="57"/>
    </row>
    <row r="150" ht="15">
      <c r="C150" s="57"/>
    </row>
    <row r="151" ht="15">
      <c r="C151" s="57"/>
    </row>
    <row r="152" ht="15">
      <c r="C152" s="57"/>
    </row>
    <row r="153" ht="15">
      <c r="C153" s="57"/>
    </row>
    <row r="154" ht="15">
      <c r="C154" s="57"/>
    </row>
    <row r="155" ht="15">
      <c r="C155" s="57"/>
    </row>
    <row r="156" ht="15">
      <c r="C156" s="57"/>
    </row>
    <row r="157" ht="15">
      <c r="C157" s="57"/>
    </row>
    <row r="158" ht="15">
      <c r="C158" s="57"/>
    </row>
    <row r="159" ht="15">
      <c r="C159" s="57"/>
    </row>
    <row r="160" ht="15">
      <c r="C160" s="57"/>
    </row>
    <row r="161" ht="15">
      <c r="C161" s="57"/>
    </row>
    <row r="162" ht="15">
      <c r="C162" s="57"/>
    </row>
    <row r="163" ht="15">
      <c r="C163" s="57"/>
    </row>
    <row r="164" ht="15">
      <c r="C164" s="57"/>
    </row>
    <row r="165" ht="15">
      <c r="C165" s="57"/>
    </row>
    <row r="166" ht="15">
      <c r="C166" s="57"/>
    </row>
    <row r="167" ht="15">
      <c r="C167" s="57"/>
    </row>
    <row r="168" ht="15">
      <c r="C168" s="57"/>
    </row>
    <row r="169" ht="15">
      <c r="C169" s="57"/>
    </row>
    <row r="170" ht="15">
      <c r="C170" s="57"/>
    </row>
    <row r="171" ht="15">
      <c r="C171" s="57"/>
    </row>
    <row r="172" ht="15">
      <c r="C172" s="57"/>
    </row>
    <row r="173" ht="15">
      <c r="C173" s="57"/>
    </row>
    <row r="174" ht="15">
      <c r="C174" s="57"/>
    </row>
    <row r="175" ht="15">
      <c r="C175" s="57"/>
    </row>
    <row r="176" ht="15">
      <c r="C176" s="57"/>
    </row>
    <row r="177" ht="15">
      <c r="C177" s="57"/>
    </row>
    <row r="178" ht="15">
      <c r="C178" s="57"/>
    </row>
    <row r="179" ht="15">
      <c r="C179" s="57"/>
    </row>
    <row r="180" ht="15">
      <c r="C180" s="57"/>
    </row>
    <row r="181" ht="15">
      <c r="C181" s="57"/>
    </row>
    <row r="182" ht="15">
      <c r="C182" s="57"/>
    </row>
    <row r="183" ht="15">
      <c r="C183" s="57"/>
    </row>
    <row r="184" ht="15">
      <c r="C184" s="57"/>
    </row>
    <row r="185" ht="15">
      <c r="C185" s="57"/>
    </row>
    <row r="186" ht="15">
      <c r="C186" s="57"/>
    </row>
    <row r="187" ht="15">
      <c r="C187" s="57"/>
    </row>
    <row r="188" ht="15">
      <c r="C188" s="57"/>
    </row>
    <row r="189" ht="15">
      <c r="C189" s="57"/>
    </row>
    <row r="190" ht="15">
      <c r="C190" s="57"/>
    </row>
    <row r="191" ht="15">
      <c r="C191" s="57"/>
    </row>
    <row r="192" ht="15">
      <c r="C192" s="57"/>
    </row>
    <row r="193" ht="15">
      <c r="C193" s="57"/>
    </row>
    <row r="194" ht="15">
      <c r="C194" s="57"/>
    </row>
    <row r="195" ht="15">
      <c r="C195" s="57"/>
    </row>
    <row r="196" ht="15">
      <c r="C196" s="57"/>
    </row>
    <row r="197" ht="15">
      <c r="C197" s="57"/>
    </row>
    <row r="198" ht="15">
      <c r="C198" s="57"/>
    </row>
    <row r="199" ht="15">
      <c r="C199" s="57"/>
    </row>
    <row r="200" ht="15">
      <c r="C200" s="57"/>
    </row>
    <row r="201" ht="15">
      <c r="C201" s="57"/>
    </row>
    <row r="202" ht="15">
      <c r="C202" s="57"/>
    </row>
    <row r="203" ht="15">
      <c r="C203" s="57"/>
    </row>
    <row r="204" ht="15">
      <c r="C204" s="57"/>
    </row>
    <row r="205" ht="15">
      <c r="C205" s="57"/>
    </row>
    <row r="206" ht="15">
      <c r="C206" s="57"/>
    </row>
    <row r="207" ht="15">
      <c r="C207" s="57"/>
    </row>
    <row r="208" ht="15">
      <c r="C208" s="57"/>
    </row>
    <row r="209" ht="15">
      <c r="C209" s="57"/>
    </row>
    <row r="210" ht="15">
      <c r="C210" s="57"/>
    </row>
    <row r="211" ht="15">
      <c r="C211" s="57"/>
    </row>
    <row r="212" ht="15">
      <c r="C212" s="57"/>
    </row>
    <row r="213" ht="15">
      <c r="C213" s="57"/>
    </row>
    <row r="214" ht="15">
      <c r="C214" s="57"/>
    </row>
    <row r="215" ht="15">
      <c r="C215" s="57"/>
    </row>
    <row r="216" ht="15">
      <c r="C216" s="57"/>
    </row>
    <row r="217" ht="15">
      <c r="C217" s="57"/>
    </row>
    <row r="218" ht="15">
      <c r="C218" s="57"/>
    </row>
    <row r="219" ht="15">
      <c r="C219" s="57"/>
    </row>
    <row r="220" ht="15">
      <c r="C220" s="57"/>
    </row>
    <row r="221" ht="15">
      <c r="C221" s="57"/>
    </row>
    <row r="222" ht="15">
      <c r="C222" s="57"/>
    </row>
    <row r="223" ht="15">
      <c r="C223" s="57"/>
    </row>
    <row r="224" ht="15">
      <c r="C224" s="57"/>
    </row>
    <row r="225" ht="15">
      <c r="C225" s="57"/>
    </row>
    <row r="226" ht="15">
      <c r="C226" s="57"/>
    </row>
    <row r="227" ht="15">
      <c r="C227" s="57"/>
    </row>
    <row r="228" ht="15">
      <c r="C228" s="57"/>
    </row>
    <row r="229" ht="15">
      <c r="C229" s="57"/>
    </row>
    <row r="230" ht="15">
      <c r="C230" s="57"/>
    </row>
    <row r="231" ht="15">
      <c r="C231" s="57"/>
    </row>
    <row r="232" ht="15">
      <c r="C232" s="57"/>
    </row>
    <row r="233" ht="15">
      <c r="C233" s="57"/>
    </row>
    <row r="234" ht="15">
      <c r="C234" s="57"/>
    </row>
    <row r="235" ht="15">
      <c r="C235" s="57"/>
    </row>
    <row r="236" ht="15">
      <c r="C236" s="57"/>
    </row>
    <row r="237" ht="15">
      <c r="C237" s="57"/>
    </row>
    <row r="238" ht="15">
      <c r="C238" s="57"/>
    </row>
    <row r="239" ht="15">
      <c r="C239" s="57"/>
    </row>
    <row r="240" ht="15">
      <c r="C240" s="57"/>
    </row>
    <row r="241" ht="15">
      <c r="C241" s="57"/>
    </row>
    <row r="242" ht="15">
      <c r="C242" s="57"/>
    </row>
    <row r="243" ht="15">
      <c r="C243" s="57"/>
    </row>
    <row r="244" ht="15">
      <c r="C244" s="57"/>
    </row>
    <row r="245" ht="15">
      <c r="C245" s="57"/>
    </row>
    <row r="246" ht="15">
      <c r="C246" s="57"/>
    </row>
    <row r="247" ht="15">
      <c r="C247" s="57"/>
    </row>
    <row r="248" ht="15">
      <c r="C248" s="57"/>
    </row>
    <row r="249" ht="15">
      <c r="C249" s="57"/>
    </row>
    <row r="250" ht="15">
      <c r="C250" s="57"/>
    </row>
    <row r="251" ht="15">
      <c r="C251" s="57"/>
    </row>
    <row r="252" ht="15">
      <c r="C252" s="57"/>
    </row>
    <row r="253" ht="15">
      <c r="C253" s="57"/>
    </row>
    <row r="254" ht="15">
      <c r="C254" s="57"/>
    </row>
    <row r="255" ht="15">
      <c r="C255" s="57"/>
    </row>
    <row r="256" ht="15">
      <c r="C256" s="57"/>
    </row>
    <row r="257" ht="15">
      <c r="C257" s="57"/>
    </row>
    <row r="258" ht="15">
      <c r="C258" s="57"/>
    </row>
    <row r="259" ht="15">
      <c r="C259" s="57"/>
    </row>
    <row r="260" ht="15">
      <c r="C260" s="57"/>
    </row>
    <row r="261" ht="15">
      <c r="C261" s="57"/>
    </row>
    <row r="262" ht="15">
      <c r="C262" s="57"/>
    </row>
    <row r="263" ht="15">
      <c r="C263" s="57"/>
    </row>
    <row r="264" ht="15">
      <c r="C264" s="57"/>
    </row>
    <row r="265" ht="15">
      <c r="C265" s="57"/>
    </row>
    <row r="266" ht="15">
      <c r="C266" s="57"/>
    </row>
    <row r="267" ht="15">
      <c r="C267" s="57"/>
    </row>
    <row r="268" ht="15">
      <c r="C268" s="57"/>
    </row>
    <row r="269" ht="15">
      <c r="C269" s="57"/>
    </row>
    <row r="270" ht="15">
      <c r="C270" s="57"/>
    </row>
    <row r="271" ht="15">
      <c r="C271" s="57"/>
    </row>
    <row r="272" ht="15">
      <c r="C272" s="57"/>
    </row>
    <row r="273" ht="15">
      <c r="C273" s="57"/>
    </row>
    <row r="274" ht="15">
      <c r="C274" s="57"/>
    </row>
    <row r="275" ht="15">
      <c r="C275" s="57"/>
    </row>
    <row r="276" ht="15">
      <c r="C276" s="57"/>
    </row>
    <row r="277" ht="15">
      <c r="C277" s="57"/>
    </row>
    <row r="278" ht="15">
      <c r="C278" s="57"/>
    </row>
    <row r="279" ht="15">
      <c r="C279" s="57"/>
    </row>
    <row r="280" ht="15">
      <c r="C280" s="57"/>
    </row>
    <row r="281" ht="15">
      <c r="C281" s="57"/>
    </row>
    <row r="282" ht="15">
      <c r="C282" s="57"/>
    </row>
    <row r="283" ht="15">
      <c r="C283" s="57"/>
    </row>
    <row r="284" ht="15">
      <c r="C284" s="57"/>
    </row>
    <row r="285" ht="15">
      <c r="C285" s="57"/>
    </row>
    <row r="286" ht="15">
      <c r="C286" s="57"/>
    </row>
    <row r="287" ht="15">
      <c r="C287" s="57"/>
    </row>
    <row r="288" ht="15">
      <c r="C288" s="57"/>
    </row>
    <row r="289" ht="15">
      <c r="C289" s="57"/>
    </row>
    <row r="290" ht="15">
      <c r="C290" s="57"/>
    </row>
    <row r="291" ht="15">
      <c r="C291" s="57"/>
    </row>
    <row r="292" ht="15">
      <c r="C292" s="57"/>
    </row>
    <row r="293" ht="15">
      <c r="C293" s="57"/>
    </row>
    <row r="294" ht="15">
      <c r="C294" s="57"/>
    </row>
    <row r="295" ht="15">
      <c r="C295" s="57"/>
    </row>
    <row r="296" ht="15">
      <c r="C296" s="57"/>
    </row>
    <row r="297" ht="15">
      <c r="C297" s="57"/>
    </row>
    <row r="298" ht="15">
      <c r="C298" s="57"/>
    </row>
    <row r="299" ht="15">
      <c r="C299" s="57"/>
    </row>
    <row r="300" ht="15">
      <c r="C300" s="57"/>
    </row>
    <row r="301" ht="15">
      <c r="C301" s="57"/>
    </row>
    <row r="302" ht="15">
      <c r="C302" s="57"/>
    </row>
    <row r="303" ht="15">
      <c r="C303" s="57"/>
    </row>
    <row r="304" ht="15">
      <c r="C304" s="57"/>
    </row>
    <row r="305" ht="15">
      <c r="C305" s="57"/>
    </row>
    <row r="306" ht="15">
      <c r="C306" s="57"/>
    </row>
    <row r="307" ht="15">
      <c r="C307" s="57"/>
    </row>
    <row r="308" ht="15">
      <c r="C308" s="57"/>
    </row>
    <row r="309" ht="15">
      <c r="C309" s="57"/>
    </row>
    <row r="310" ht="15">
      <c r="C310" s="57"/>
    </row>
    <row r="311" ht="15">
      <c r="C311" s="57"/>
    </row>
    <row r="312" ht="15">
      <c r="C312" s="57"/>
    </row>
    <row r="313" ht="15">
      <c r="C313" s="57"/>
    </row>
    <row r="314" ht="15">
      <c r="C314" s="57"/>
    </row>
    <row r="315" ht="15">
      <c r="C315" s="57"/>
    </row>
    <row r="316" ht="15">
      <c r="C316" s="57"/>
    </row>
    <row r="317" ht="15">
      <c r="C317" s="57"/>
    </row>
    <row r="318" ht="15">
      <c r="C318" s="57"/>
    </row>
    <row r="319" ht="15">
      <c r="C319" s="57"/>
    </row>
    <row r="320" ht="15">
      <c r="C320" s="57"/>
    </row>
    <row r="321" ht="15">
      <c r="C321" s="57"/>
    </row>
    <row r="322" ht="15">
      <c r="C322" s="57"/>
    </row>
    <row r="323" ht="15">
      <c r="C323" s="57"/>
    </row>
    <row r="324" ht="15">
      <c r="C324" s="57"/>
    </row>
    <row r="325" ht="15">
      <c r="C325" s="57"/>
    </row>
    <row r="326" ht="15">
      <c r="C326" s="57"/>
    </row>
    <row r="327" ht="15">
      <c r="C327" s="57"/>
    </row>
    <row r="328" ht="15">
      <c r="C328" s="57"/>
    </row>
    <row r="329" ht="15">
      <c r="C329" s="57"/>
    </row>
    <row r="330" ht="15">
      <c r="C330" s="57"/>
    </row>
    <row r="331" ht="15">
      <c r="C331" s="57"/>
    </row>
    <row r="332" ht="15">
      <c r="C332" s="57"/>
    </row>
    <row r="333" ht="15">
      <c r="C333" s="57"/>
    </row>
    <row r="334" ht="15">
      <c r="C334" s="57"/>
    </row>
    <row r="335" ht="15">
      <c r="C335" s="57"/>
    </row>
    <row r="336" ht="15">
      <c r="C336" s="57"/>
    </row>
    <row r="337" ht="15">
      <c r="C337" s="57"/>
    </row>
    <row r="338" ht="15">
      <c r="C338" s="57"/>
    </row>
    <row r="339" ht="15">
      <c r="C339" s="57"/>
    </row>
    <row r="340" ht="15">
      <c r="C340" s="57"/>
    </row>
    <row r="341" ht="15">
      <c r="C341" s="57"/>
    </row>
    <row r="342" ht="15">
      <c r="C342" s="57"/>
    </row>
    <row r="343" ht="15">
      <c r="C343" s="57"/>
    </row>
    <row r="344" ht="15">
      <c r="C344" s="57"/>
    </row>
    <row r="345" ht="15">
      <c r="C345" s="57"/>
    </row>
    <row r="346" ht="15">
      <c r="C346" s="57"/>
    </row>
    <row r="347" ht="15">
      <c r="C347" s="57"/>
    </row>
    <row r="348" ht="15">
      <c r="C348" s="57"/>
    </row>
    <row r="349" ht="15">
      <c r="C349" s="57"/>
    </row>
    <row r="350" ht="15">
      <c r="C350" s="57"/>
    </row>
    <row r="351" ht="15">
      <c r="C351" s="57"/>
    </row>
    <row r="352" ht="15">
      <c r="C352" s="57"/>
    </row>
    <row r="353" ht="15">
      <c r="C353" s="57"/>
    </row>
    <row r="354" ht="15">
      <c r="C354" s="57"/>
    </row>
    <row r="355" ht="15">
      <c r="C355" s="57"/>
    </row>
    <row r="356" ht="15">
      <c r="C356" s="57"/>
    </row>
    <row r="357" ht="15">
      <c r="C357" s="57"/>
    </row>
    <row r="358" ht="15">
      <c r="C358" s="57"/>
    </row>
    <row r="359" ht="15">
      <c r="C359" s="57"/>
    </row>
    <row r="360" ht="15">
      <c r="C360" s="57"/>
    </row>
    <row r="361" ht="15">
      <c r="C361" s="57"/>
    </row>
    <row r="362" ht="15">
      <c r="C362" s="57"/>
    </row>
    <row r="363" ht="15">
      <c r="C363" s="57"/>
    </row>
    <row r="364" ht="15">
      <c r="C364" s="57"/>
    </row>
    <row r="365" ht="15">
      <c r="C365" s="57"/>
    </row>
    <row r="366" ht="15">
      <c r="C366" s="57"/>
    </row>
    <row r="367" ht="15">
      <c r="C367" s="57"/>
    </row>
    <row r="368" ht="15">
      <c r="C368" s="57"/>
    </row>
    <row r="369" ht="15">
      <c r="C369" s="57"/>
    </row>
    <row r="370" ht="15">
      <c r="C370" s="57"/>
    </row>
    <row r="371" ht="15">
      <c r="C371" s="57"/>
    </row>
    <row r="372" ht="15">
      <c r="C372" s="57"/>
    </row>
    <row r="373" ht="15">
      <c r="C373" s="57"/>
    </row>
    <row r="374" ht="15">
      <c r="C374" s="57"/>
    </row>
    <row r="375" ht="15">
      <c r="C375" s="57"/>
    </row>
    <row r="376" ht="15">
      <c r="C376" s="57"/>
    </row>
    <row r="377" ht="15">
      <c r="C377" s="57"/>
    </row>
    <row r="378" ht="15">
      <c r="C378" s="57"/>
    </row>
    <row r="379" ht="15">
      <c r="C379" s="57"/>
    </row>
    <row r="380" ht="15">
      <c r="C380" s="57"/>
    </row>
    <row r="381" ht="15">
      <c r="C381" s="57"/>
    </row>
    <row r="382" ht="15">
      <c r="C382" s="57"/>
    </row>
    <row r="383" ht="15">
      <c r="C383" s="57"/>
    </row>
    <row r="384" ht="15">
      <c r="C384" s="57"/>
    </row>
    <row r="385" ht="15">
      <c r="C385" s="57"/>
    </row>
    <row r="386" ht="15">
      <c r="C386" s="57"/>
    </row>
    <row r="387" ht="15">
      <c r="C387" s="57"/>
    </row>
    <row r="388" ht="15">
      <c r="C388" s="57"/>
    </row>
    <row r="389" ht="15">
      <c r="C389" s="57"/>
    </row>
    <row r="390" ht="15">
      <c r="C390" s="57"/>
    </row>
    <row r="391" ht="15">
      <c r="C391" s="57"/>
    </row>
    <row r="392" ht="15">
      <c r="C392" s="57"/>
    </row>
    <row r="393" ht="15">
      <c r="C393" s="57"/>
    </row>
    <row r="394" ht="15">
      <c r="C394" s="57"/>
    </row>
    <row r="395" ht="15">
      <c r="C395" s="57"/>
    </row>
    <row r="396" ht="15">
      <c r="C396" s="57"/>
    </row>
    <row r="397" ht="15">
      <c r="C397" s="57"/>
    </row>
    <row r="398" ht="15">
      <c r="C398" s="57"/>
    </row>
    <row r="399" ht="15">
      <c r="C399" s="57"/>
    </row>
    <row r="400" ht="15">
      <c r="C400" s="57"/>
    </row>
    <row r="401" ht="15">
      <c r="C401" s="57"/>
    </row>
    <row r="402" ht="15">
      <c r="C402" s="57"/>
    </row>
    <row r="403" ht="15">
      <c r="C403" s="57"/>
    </row>
    <row r="404" ht="15">
      <c r="C404" s="57"/>
    </row>
    <row r="405" ht="15">
      <c r="C405" s="57"/>
    </row>
    <row r="406" ht="15">
      <c r="C406" s="57"/>
    </row>
    <row r="407" ht="15">
      <c r="C407" s="57"/>
    </row>
    <row r="408" ht="15">
      <c r="C408" s="57"/>
    </row>
    <row r="409" ht="15">
      <c r="C409" s="57"/>
    </row>
    <row r="410" ht="15">
      <c r="C410" s="57"/>
    </row>
    <row r="411" ht="15">
      <c r="C411" s="57"/>
    </row>
    <row r="412" ht="15">
      <c r="C412" s="57"/>
    </row>
    <row r="413" ht="15">
      <c r="C413" s="57"/>
    </row>
    <row r="414" ht="15">
      <c r="C414" s="57"/>
    </row>
    <row r="415" ht="15">
      <c r="C415" s="57"/>
    </row>
    <row r="416" ht="15">
      <c r="C416" s="57"/>
    </row>
    <row r="417" ht="15">
      <c r="C417" s="57"/>
    </row>
    <row r="418" ht="15">
      <c r="C418" s="57"/>
    </row>
    <row r="419" ht="15">
      <c r="C419" s="57"/>
    </row>
    <row r="420" ht="15">
      <c r="C420" s="57"/>
    </row>
    <row r="421" ht="15">
      <c r="C421" s="57"/>
    </row>
    <row r="422" ht="15">
      <c r="C422" s="57"/>
    </row>
    <row r="423" ht="15">
      <c r="C423" s="57"/>
    </row>
    <row r="424" ht="15">
      <c r="C424" s="57"/>
    </row>
    <row r="425" ht="15">
      <c r="C425" s="57"/>
    </row>
    <row r="426" ht="15">
      <c r="C426" s="57"/>
    </row>
    <row r="427" ht="15">
      <c r="C427" s="57"/>
    </row>
    <row r="428" ht="15">
      <c r="C428" s="57"/>
    </row>
    <row r="429" ht="15">
      <c r="C429" s="57"/>
    </row>
    <row r="430" ht="15">
      <c r="C430" s="57"/>
    </row>
    <row r="431" ht="15">
      <c r="C431" s="57"/>
    </row>
    <row r="432" ht="15">
      <c r="C432" s="57"/>
    </row>
    <row r="433" ht="15">
      <c r="C433" s="57"/>
    </row>
    <row r="434" ht="15">
      <c r="C434" s="57"/>
    </row>
    <row r="435" ht="15">
      <c r="C435" s="57"/>
    </row>
    <row r="436" ht="15">
      <c r="C436" s="57"/>
    </row>
    <row r="437" ht="15">
      <c r="C437" s="57"/>
    </row>
    <row r="438" ht="15">
      <c r="C438" s="57"/>
    </row>
    <row r="439" ht="15">
      <c r="C439" s="57"/>
    </row>
    <row r="440" ht="15">
      <c r="C440" s="57"/>
    </row>
    <row r="441" ht="15">
      <c r="C441" s="57"/>
    </row>
    <row r="442" ht="15">
      <c r="C442" s="57"/>
    </row>
    <row r="443" ht="15">
      <c r="C443" s="57"/>
    </row>
    <row r="444" ht="15">
      <c r="C444" s="57"/>
    </row>
    <row r="445" ht="15">
      <c r="C445" s="57"/>
    </row>
    <row r="446" ht="15">
      <c r="C446" s="57"/>
    </row>
    <row r="447" ht="15">
      <c r="C447" s="57"/>
    </row>
    <row r="448" ht="15">
      <c r="C448" s="57"/>
    </row>
    <row r="449" ht="15">
      <c r="C449" s="57"/>
    </row>
    <row r="450" ht="15">
      <c r="C450" s="57"/>
    </row>
    <row r="451" ht="15">
      <c r="C451" s="57"/>
    </row>
    <row r="452" ht="15">
      <c r="C452" s="57"/>
    </row>
    <row r="453" ht="15">
      <c r="C453" s="57"/>
    </row>
    <row r="454" ht="15">
      <c r="C454" s="57"/>
    </row>
    <row r="455" ht="15">
      <c r="C455" s="57"/>
    </row>
    <row r="456" ht="15">
      <c r="C456" s="57"/>
    </row>
    <row r="457" ht="15">
      <c r="C457" s="57"/>
    </row>
    <row r="458" ht="15">
      <c r="C458" s="57"/>
    </row>
    <row r="459" ht="15">
      <c r="C459" s="57"/>
    </row>
    <row r="460" ht="15">
      <c r="C460" s="57"/>
    </row>
    <row r="461" ht="15">
      <c r="C461" s="57"/>
    </row>
    <row r="462" ht="15">
      <c r="C462" s="57"/>
    </row>
    <row r="463" ht="15">
      <c r="C463" s="57"/>
    </row>
    <row r="464" ht="15">
      <c r="C464" s="57"/>
    </row>
    <row r="465" ht="15">
      <c r="C465" s="57"/>
    </row>
    <row r="466" ht="15">
      <c r="C466" s="57"/>
    </row>
    <row r="467" ht="15">
      <c r="C467" s="57"/>
    </row>
    <row r="468" ht="15">
      <c r="C468" s="57"/>
    </row>
    <row r="469" ht="15">
      <c r="C469" s="57"/>
    </row>
    <row r="470" ht="15">
      <c r="C470" s="57"/>
    </row>
    <row r="471" ht="15">
      <c r="C471" s="57"/>
    </row>
    <row r="472" ht="15">
      <c r="C472" s="57"/>
    </row>
    <row r="473" ht="15">
      <c r="C473" s="57"/>
    </row>
    <row r="474" ht="15">
      <c r="C474" s="57"/>
    </row>
    <row r="475" ht="15">
      <c r="C475" s="57"/>
    </row>
    <row r="476" ht="15">
      <c r="C476" s="57"/>
    </row>
    <row r="477" ht="15">
      <c r="C477" s="57"/>
    </row>
    <row r="478" ht="15">
      <c r="C478" s="57"/>
    </row>
    <row r="479" ht="15">
      <c r="C479" s="57"/>
    </row>
    <row r="480" ht="15">
      <c r="C480" s="57"/>
    </row>
    <row r="481" ht="15">
      <c r="C481" s="57"/>
    </row>
    <row r="482" ht="15">
      <c r="C482" s="57"/>
    </row>
    <row r="483" ht="15">
      <c r="C483" s="57"/>
    </row>
    <row r="484" ht="15">
      <c r="C484" s="57"/>
    </row>
    <row r="485" ht="15">
      <c r="C485" s="57"/>
    </row>
    <row r="486" ht="15">
      <c r="C486" s="57"/>
    </row>
    <row r="487" ht="15">
      <c r="C487" s="57"/>
    </row>
    <row r="488" ht="15">
      <c r="C488" s="57"/>
    </row>
    <row r="489" ht="15">
      <c r="C489" s="57"/>
    </row>
    <row r="490" ht="15">
      <c r="C490" s="57"/>
    </row>
    <row r="491" ht="15">
      <c r="C491" s="57"/>
    </row>
    <row r="492" ht="15">
      <c r="C492" s="57"/>
    </row>
    <row r="493" ht="15">
      <c r="C493" s="57"/>
    </row>
    <row r="494" ht="15">
      <c r="C494" s="57"/>
    </row>
    <row r="495" ht="15">
      <c r="C495" s="57"/>
    </row>
    <row r="496" ht="15">
      <c r="C496" s="57"/>
    </row>
    <row r="497" ht="15">
      <c r="C497" s="57"/>
    </row>
    <row r="498" ht="15">
      <c r="C498" s="57"/>
    </row>
    <row r="499" ht="15">
      <c r="C499" s="57"/>
    </row>
    <row r="500" ht="15">
      <c r="C500" s="57"/>
    </row>
    <row r="501" ht="15">
      <c r="C501" s="57"/>
    </row>
    <row r="502" ht="15">
      <c r="C502" s="57"/>
    </row>
    <row r="503" ht="15">
      <c r="C503" s="57"/>
    </row>
    <row r="504" ht="15">
      <c r="C504" s="57"/>
    </row>
    <row r="505" ht="15">
      <c r="C505" s="57"/>
    </row>
    <row r="506" ht="15">
      <c r="C506" s="57"/>
    </row>
    <row r="507" ht="15">
      <c r="C507" s="57"/>
    </row>
    <row r="508" ht="15">
      <c r="C508" s="57"/>
    </row>
    <row r="509" ht="15">
      <c r="C509" s="57"/>
    </row>
    <row r="510" ht="15">
      <c r="C510" s="57"/>
    </row>
    <row r="511" ht="15">
      <c r="C511" s="57"/>
    </row>
    <row r="512" ht="15">
      <c r="C512" s="57"/>
    </row>
    <row r="513" ht="15">
      <c r="C513" s="57"/>
    </row>
    <row r="514" ht="15">
      <c r="C514" s="57"/>
    </row>
    <row r="515" ht="15">
      <c r="C515" s="57"/>
    </row>
    <row r="516" ht="15">
      <c r="C516" s="57"/>
    </row>
    <row r="517" ht="15">
      <c r="C517" s="57"/>
    </row>
    <row r="518" ht="15">
      <c r="C518" s="57"/>
    </row>
    <row r="519" ht="15">
      <c r="C519" s="57"/>
    </row>
    <row r="520" ht="15">
      <c r="C520" s="57"/>
    </row>
    <row r="521" ht="15">
      <c r="C521" s="57"/>
    </row>
    <row r="522" ht="15">
      <c r="C522" s="57"/>
    </row>
    <row r="523" ht="15">
      <c r="C523" s="57"/>
    </row>
    <row r="524" ht="15">
      <c r="C524" s="57"/>
    </row>
    <row r="525" ht="15">
      <c r="C525" s="57"/>
    </row>
    <row r="526" ht="15">
      <c r="C526" s="57"/>
    </row>
    <row r="527" ht="15">
      <c r="C527" s="57"/>
    </row>
    <row r="528" ht="15">
      <c r="C528" s="57"/>
    </row>
    <row r="529" ht="15">
      <c r="C529" s="57"/>
    </row>
    <row r="530" ht="15">
      <c r="C530" s="57"/>
    </row>
    <row r="531" ht="15">
      <c r="C531" s="57"/>
    </row>
    <row r="532" ht="15">
      <c r="C532" s="57"/>
    </row>
    <row r="533" ht="15">
      <c r="C533" s="57"/>
    </row>
    <row r="534" ht="15">
      <c r="C534" s="57"/>
    </row>
    <row r="535" ht="15">
      <c r="C535" s="57"/>
    </row>
    <row r="536" ht="15">
      <c r="C536" s="57"/>
    </row>
    <row r="537" ht="15">
      <c r="C537" s="57"/>
    </row>
    <row r="538" ht="15">
      <c r="C538" s="57"/>
    </row>
    <row r="539" ht="15">
      <c r="C539" s="57"/>
    </row>
    <row r="540" ht="15">
      <c r="C540" s="57"/>
    </row>
    <row r="541" ht="15">
      <c r="C541" s="57"/>
    </row>
    <row r="542" ht="15">
      <c r="C542" s="57"/>
    </row>
    <row r="543" ht="15">
      <c r="C543" s="57"/>
    </row>
    <row r="544" ht="15">
      <c r="C544" s="57"/>
    </row>
    <row r="545" ht="15">
      <c r="C545" s="57"/>
    </row>
    <row r="546" ht="15">
      <c r="C546" s="57"/>
    </row>
    <row r="547" ht="15">
      <c r="C547" s="57"/>
    </row>
    <row r="548" ht="15">
      <c r="C548" s="57"/>
    </row>
    <row r="549" ht="15">
      <c r="C549" s="57"/>
    </row>
    <row r="550" ht="15">
      <c r="C550" s="57"/>
    </row>
    <row r="551" ht="15">
      <c r="C551" s="57"/>
    </row>
    <row r="552" ht="15">
      <c r="C552" s="57"/>
    </row>
    <row r="553" ht="15">
      <c r="C553" s="57"/>
    </row>
    <row r="554" ht="15">
      <c r="C554" s="57"/>
    </row>
    <row r="555" ht="15">
      <c r="C555" s="57"/>
    </row>
    <row r="556" ht="15">
      <c r="C556" s="57"/>
    </row>
    <row r="557" ht="15">
      <c r="C557" s="57"/>
    </row>
    <row r="558" ht="15">
      <c r="C558" s="57"/>
    </row>
    <row r="559" ht="15">
      <c r="C559" s="57"/>
    </row>
    <row r="560" ht="15">
      <c r="C560" s="57"/>
    </row>
    <row r="561" ht="15">
      <c r="C561" s="57"/>
    </row>
    <row r="562" ht="15">
      <c r="C562" s="57"/>
    </row>
    <row r="563" ht="15">
      <c r="C563" s="57"/>
    </row>
    <row r="564" ht="15">
      <c r="C564" s="57"/>
    </row>
    <row r="565" ht="15">
      <c r="C565" s="57"/>
    </row>
    <row r="566" ht="15">
      <c r="C566" s="57"/>
    </row>
    <row r="567" ht="15">
      <c r="C567" s="57"/>
    </row>
    <row r="568" ht="15">
      <c r="C568" s="57"/>
    </row>
    <row r="569" ht="15">
      <c r="C569" s="57"/>
    </row>
    <row r="570" ht="15">
      <c r="C570" s="57"/>
    </row>
    <row r="571" ht="15">
      <c r="C571" s="57"/>
    </row>
    <row r="572" ht="15">
      <c r="C572" s="57"/>
    </row>
    <row r="573" ht="15">
      <c r="C573" s="57"/>
    </row>
    <row r="574" ht="15">
      <c r="C574" s="57"/>
    </row>
    <row r="575" ht="15">
      <c r="C575" s="57"/>
    </row>
    <row r="576" ht="15">
      <c r="C576" s="57"/>
    </row>
    <row r="577" ht="15">
      <c r="C577" s="57"/>
    </row>
    <row r="578" ht="15">
      <c r="C578" s="57"/>
    </row>
    <row r="579" ht="15">
      <c r="C579" s="57"/>
    </row>
    <row r="580" ht="15">
      <c r="C580" s="57"/>
    </row>
    <row r="581" ht="15">
      <c r="C581" s="57"/>
    </row>
    <row r="582" ht="15">
      <c r="C582" s="57"/>
    </row>
    <row r="583" ht="15">
      <c r="C583" s="57"/>
    </row>
    <row r="584" ht="15">
      <c r="C584" s="57"/>
    </row>
    <row r="585" ht="15">
      <c r="C585" s="57"/>
    </row>
    <row r="586" ht="15">
      <c r="C586" s="57"/>
    </row>
    <row r="587" ht="15">
      <c r="C587" s="57"/>
    </row>
    <row r="588" ht="15">
      <c r="C588" s="57"/>
    </row>
    <row r="589" ht="15">
      <c r="C589" s="57"/>
    </row>
    <row r="590" ht="15">
      <c r="C590" s="57"/>
    </row>
    <row r="591" ht="15">
      <c r="C591" s="57"/>
    </row>
    <row r="592" ht="15">
      <c r="C592" s="57"/>
    </row>
    <row r="593" ht="15">
      <c r="C593" s="57"/>
    </row>
    <row r="594" ht="15">
      <c r="C594" s="57"/>
    </row>
    <row r="595" ht="15">
      <c r="C595" s="57"/>
    </row>
    <row r="596" ht="15">
      <c r="C596" s="57"/>
    </row>
    <row r="597" ht="15">
      <c r="C597" s="57"/>
    </row>
    <row r="598" ht="15">
      <c r="C598" s="57"/>
    </row>
    <row r="599" ht="15">
      <c r="C599" s="57"/>
    </row>
    <row r="600" ht="15">
      <c r="C600" s="57"/>
    </row>
    <row r="601" ht="15">
      <c r="C601" s="57"/>
    </row>
    <row r="602" ht="15">
      <c r="C602" s="57"/>
    </row>
    <row r="603" ht="15">
      <c r="C603" s="57"/>
    </row>
    <row r="604" ht="15">
      <c r="C604" s="57"/>
    </row>
    <row r="605" ht="15">
      <c r="C605" s="57"/>
    </row>
    <row r="606" ht="15">
      <c r="C606" s="57"/>
    </row>
    <row r="607" ht="15">
      <c r="C607" s="57"/>
    </row>
    <row r="608" ht="15">
      <c r="C608" s="57"/>
    </row>
    <row r="609" ht="15">
      <c r="C609" s="57"/>
    </row>
    <row r="610" ht="15">
      <c r="C610" s="57"/>
    </row>
    <row r="611" ht="15">
      <c r="C611" s="57"/>
    </row>
    <row r="612" ht="15">
      <c r="C612" s="57"/>
    </row>
    <row r="613" ht="15">
      <c r="C613" s="57"/>
    </row>
    <row r="614" ht="15">
      <c r="C614" s="57"/>
    </row>
    <row r="615" ht="15">
      <c r="C615" s="57"/>
    </row>
    <row r="616" ht="15">
      <c r="C616" s="57"/>
    </row>
    <row r="617" ht="15">
      <c r="C617" s="57"/>
    </row>
    <row r="618" ht="15">
      <c r="C618" s="57"/>
    </row>
    <row r="619" ht="15">
      <c r="C619" s="57"/>
    </row>
    <row r="620" ht="15">
      <c r="C620" s="57"/>
    </row>
    <row r="621" ht="15">
      <c r="C621" s="57"/>
    </row>
    <row r="622" ht="15">
      <c r="C622" s="57"/>
    </row>
    <row r="623" ht="15">
      <c r="C623" s="57"/>
    </row>
    <row r="624" ht="15">
      <c r="C624" s="57"/>
    </row>
    <row r="625" ht="15">
      <c r="C625" s="57"/>
    </row>
    <row r="626" ht="15">
      <c r="C626" s="57"/>
    </row>
    <row r="627" ht="15">
      <c r="C627" s="57"/>
    </row>
    <row r="628" ht="15">
      <c r="C628" s="57"/>
    </row>
    <row r="629" ht="15">
      <c r="C629" s="57"/>
    </row>
    <row r="630" ht="15">
      <c r="C630" s="57"/>
    </row>
    <row r="631" ht="15">
      <c r="C631" s="57"/>
    </row>
    <row r="632" ht="15">
      <c r="C632" s="57"/>
    </row>
    <row r="633" ht="15">
      <c r="C633" s="57"/>
    </row>
    <row r="634" ht="15">
      <c r="C634" s="57"/>
    </row>
    <row r="635" ht="15">
      <c r="C635" s="57"/>
    </row>
    <row r="636" ht="15">
      <c r="C636" s="57"/>
    </row>
    <row r="637" ht="15">
      <c r="C637" s="57"/>
    </row>
    <row r="638" ht="15">
      <c r="C638" s="57"/>
    </row>
    <row r="639" ht="15">
      <c r="C639" s="57"/>
    </row>
    <row r="640" ht="15">
      <c r="C640" s="57"/>
    </row>
    <row r="641" ht="15">
      <c r="C641" s="57"/>
    </row>
    <row r="642" ht="15">
      <c r="C642" s="57"/>
    </row>
    <row r="643" ht="15">
      <c r="C643" s="57"/>
    </row>
    <row r="644" ht="15">
      <c r="C644" s="57"/>
    </row>
    <row r="645" ht="15">
      <c r="C645" s="57"/>
    </row>
    <row r="646" ht="15">
      <c r="C646" s="57"/>
    </row>
    <row r="647" ht="15">
      <c r="C647" s="57"/>
    </row>
    <row r="648" ht="15">
      <c r="C648" s="57"/>
    </row>
    <row r="649" ht="15">
      <c r="C649" s="57"/>
    </row>
    <row r="650" ht="15">
      <c r="C650" s="57"/>
    </row>
    <row r="651" ht="15">
      <c r="C651" s="57"/>
    </row>
    <row r="652" ht="15">
      <c r="C652" s="57"/>
    </row>
    <row r="653" ht="15">
      <c r="C653" s="57"/>
    </row>
    <row r="654" ht="15">
      <c r="C654" s="57"/>
    </row>
    <row r="655" ht="15">
      <c r="C655" s="57"/>
    </row>
    <row r="656" ht="15">
      <c r="C656" s="57"/>
    </row>
    <row r="657" ht="15">
      <c r="C657" s="57"/>
    </row>
    <row r="658" ht="15">
      <c r="C658" s="57"/>
    </row>
    <row r="659" ht="15">
      <c r="C659" s="57"/>
    </row>
    <row r="660" ht="15">
      <c r="C660" s="57"/>
    </row>
    <row r="661" ht="15">
      <c r="C661" s="57"/>
    </row>
    <row r="662" ht="15">
      <c r="C662" s="57"/>
    </row>
    <row r="663" ht="15">
      <c r="C663" s="57"/>
    </row>
    <row r="664" ht="15">
      <c r="C664" s="57"/>
    </row>
    <row r="665" ht="15">
      <c r="C665" s="57"/>
    </row>
    <row r="666" ht="15">
      <c r="C666" s="57"/>
    </row>
    <row r="667" ht="15">
      <c r="C667" s="57"/>
    </row>
    <row r="668" ht="15">
      <c r="C668" s="57"/>
    </row>
    <row r="669" ht="15">
      <c r="C669" s="57"/>
    </row>
    <row r="670" ht="15">
      <c r="C670" s="57"/>
    </row>
    <row r="671" ht="15">
      <c r="C671" s="57"/>
    </row>
    <row r="672" ht="15">
      <c r="C672" s="57"/>
    </row>
    <row r="673" ht="15">
      <c r="C673" s="57"/>
    </row>
    <row r="674" ht="15">
      <c r="C674" s="57"/>
    </row>
    <row r="675" ht="15">
      <c r="C675" s="57"/>
    </row>
    <row r="676" ht="15">
      <c r="C676" s="57"/>
    </row>
    <row r="677" ht="15">
      <c r="C677" s="57"/>
    </row>
    <row r="678" ht="15">
      <c r="C678" s="57"/>
    </row>
    <row r="679" ht="15">
      <c r="C679" s="57"/>
    </row>
    <row r="680" ht="15">
      <c r="C680" s="57"/>
    </row>
    <row r="681" ht="15">
      <c r="C681" s="57"/>
    </row>
    <row r="682" ht="15">
      <c r="C682" s="57"/>
    </row>
    <row r="683" ht="15">
      <c r="C683" s="57"/>
    </row>
    <row r="684" ht="15">
      <c r="C684" s="57"/>
    </row>
    <row r="685" ht="15">
      <c r="C685" s="57"/>
    </row>
    <row r="686" ht="15">
      <c r="C686" s="57"/>
    </row>
    <row r="687" ht="15">
      <c r="C687" s="57"/>
    </row>
    <row r="688" ht="15">
      <c r="C688" s="57"/>
    </row>
    <row r="689" ht="15">
      <c r="C689" s="57"/>
    </row>
    <row r="690" ht="15">
      <c r="C690" s="57"/>
    </row>
    <row r="691" ht="15">
      <c r="C691" s="57"/>
    </row>
    <row r="692" ht="15">
      <c r="C692" s="57"/>
    </row>
    <row r="693" ht="15">
      <c r="C693" s="57"/>
    </row>
    <row r="694" ht="15">
      <c r="C694" s="57"/>
    </row>
    <row r="695" ht="15">
      <c r="C695" s="57"/>
    </row>
    <row r="696" ht="15">
      <c r="C696" s="57"/>
    </row>
    <row r="697" ht="15">
      <c r="C697" s="57"/>
    </row>
    <row r="698" ht="15">
      <c r="C698" s="57"/>
    </row>
    <row r="699" ht="15">
      <c r="C699" s="57"/>
    </row>
    <row r="700" ht="15">
      <c r="C700" s="57"/>
    </row>
    <row r="701" ht="15">
      <c r="C701" s="57"/>
    </row>
    <row r="702" ht="15">
      <c r="C702" s="57"/>
    </row>
    <row r="703" ht="15">
      <c r="C703" s="57"/>
    </row>
    <row r="704" ht="15">
      <c r="C704" s="57"/>
    </row>
    <row r="705" ht="15">
      <c r="C705" s="57"/>
    </row>
    <row r="706" ht="15">
      <c r="C706" s="57"/>
    </row>
    <row r="707" ht="15">
      <c r="C707" s="57"/>
    </row>
    <row r="708" ht="15">
      <c r="C708" s="57"/>
    </row>
    <row r="709" ht="15">
      <c r="C709" s="57"/>
    </row>
    <row r="710" ht="15">
      <c r="C710" s="57"/>
    </row>
    <row r="711" ht="15">
      <c r="C711" s="57"/>
    </row>
    <row r="712" ht="15">
      <c r="C712" s="57"/>
    </row>
    <row r="713" ht="15">
      <c r="C713" s="57"/>
    </row>
    <row r="714" ht="15">
      <c r="C714" s="57"/>
    </row>
    <row r="715" ht="15">
      <c r="C715" s="57"/>
    </row>
    <row r="716" ht="15">
      <c r="C716" s="57"/>
    </row>
    <row r="717" ht="15">
      <c r="C717" s="57"/>
    </row>
    <row r="718" ht="15">
      <c r="C718" s="57"/>
    </row>
    <row r="719" ht="15">
      <c r="C719" s="57"/>
    </row>
    <row r="720" ht="15">
      <c r="C720" s="57"/>
    </row>
    <row r="721" ht="15">
      <c r="C721" s="57"/>
    </row>
    <row r="722" ht="15">
      <c r="C722" s="57"/>
    </row>
    <row r="723" ht="15">
      <c r="C723" s="57"/>
    </row>
    <row r="724" ht="15">
      <c r="C724" s="57"/>
    </row>
    <row r="725" ht="15">
      <c r="C725" s="57"/>
    </row>
    <row r="726" ht="15">
      <c r="C726" s="57"/>
    </row>
    <row r="727" ht="15">
      <c r="C727" s="57"/>
    </row>
    <row r="728" ht="15">
      <c r="C728" s="57"/>
    </row>
    <row r="729" ht="15">
      <c r="C729" s="57"/>
    </row>
    <row r="730" ht="15">
      <c r="C730" s="57"/>
    </row>
    <row r="731" ht="15">
      <c r="C731" s="57"/>
    </row>
    <row r="732" ht="15">
      <c r="C732" s="57"/>
    </row>
    <row r="733" ht="15">
      <c r="C733" s="57"/>
    </row>
    <row r="734" ht="15">
      <c r="C734" s="57"/>
    </row>
    <row r="735" ht="15">
      <c r="C735" s="57"/>
    </row>
    <row r="736" ht="15">
      <c r="C736" s="57"/>
    </row>
    <row r="737" ht="15">
      <c r="C737" s="57"/>
    </row>
    <row r="738" ht="15">
      <c r="C738" s="57"/>
    </row>
    <row r="739" ht="15">
      <c r="C739" s="57"/>
    </row>
    <row r="740" ht="15">
      <c r="C740" s="57"/>
    </row>
    <row r="741" ht="15">
      <c r="C741" s="57"/>
    </row>
    <row r="742" ht="15">
      <c r="C742" s="57"/>
    </row>
    <row r="743" ht="15">
      <c r="C743" s="57"/>
    </row>
    <row r="744" ht="15">
      <c r="C744" s="57"/>
    </row>
    <row r="745" ht="15">
      <c r="C745" s="57"/>
    </row>
    <row r="746" ht="15">
      <c r="C746" s="57"/>
    </row>
    <row r="747" ht="15">
      <c r="C747" s="57"/>
    </row>
    <row r="748" ht="15">
      <c r="C748" s="57"/>
    </row>
    <row r="749" ht="15">
      <c r="C749" s="57"/>
    </row>
    <row r="750" ht="15">
      <c r="C750" s="57"/>
    </row>
    <row r="751" ht="15">
      <c r="C751" s="57"/>
    </row>
    <row r="752" ht="15">
      <c r="C752" s="57"/>
    </row>
    <row r="753" ht="15">
      <c r="C753" s="57"/>
    </row>
    <row r="754" ht="15">
      <c r="C754" s="57"/>
    </row>
    <row r="755" ht="15">
      <c r="C755" s="57"/>
    </row>
    <row r="756" ht="15">
      <c r="C756" s="57"/>
    </row>
    <row r="757" ht="15">
      <c r="C757" s="57"/>
    </row>
    <row r="758" ht="15">
      <c r="C758" s="57"/>
    </row>
    <row r="759" ht="15">
      <c r="C759" s="57"/>
    </row>
    <row r="760" ht="15">
      <c r="C760" s="57"/>
    </row>
    <row r="761" ht="15">
      <c r="C761" s="57"/>
    </row>
    <row r="762" ht="15">
      <c r="C762" s="57"/>
    </row>
    <row r="763" ht="15">
      <c r="C763" s="57"/>
    </row>
    <row r="764" ht="15">
      <c r="C764" s="57"/>
    </row>
    <row r="765" ht="15">
      <c r="C765" s="57"/>
    </row>
    <row r="766" ht="15">
      <c r="C766" s="57"/>
    </row>
    <row r="767" ht="15">
      <c r="C767" s="57"/>
    </row>
    <row r="768" ht="15">
      <c r="C768" s="57"/>
    </row>
    <row r="769" ht="15">
      <c r="C769" s="57"/>
    </row>
    <row r="770" ht="15">
      <c r="C770" s="57"/>
    </row>
    <row r="771" ht="15">
      <c r="C771" s="57"/>
    </row>
    <row r="772" ht="15">
      <c r="C772" s="57"/>
    </row>
    <row r="773" ht="15">
      <c r="C773" s="57"/>
    </row>
    <row r="774" ht="15">
      <c r="C774" s="57"/>
    </row>
    <row r="775" ht="15">
      <c r="C775" s="57"/>
    </row>
    <row r="776" ht="15">
      <c r="C776" s="57"/>
    </row>
    <row r="777" ht="15">
      <c r="C777" s="57"/>
    </row>
    <row r="778" ht="15">
      <c r="C778" s="57"/>
    </row>
    <row r="779" ht="15">
      <c r="C779" s="57"/>
    </row>
    <row r="780" ht="15">
      <c r="C780" s="57"/>
    </row>
    <row r="781" ht="15">
      <c r="C781" s="57"/>
    </row>
    <row r="782" ht="15">
      <c r="C782" s="57"/>
    </row>
    <row r="783" ht="15">
      <c r="C783" s="57"/>
    </row>
    <row r="784" ht="15">
      <c r="C784" s="57"/>
    </row>
    <row r="785" ht="15">
      <c r="C785" s="57"/>
    </row>
    <row r="786" ht="15">
      <c r="C786" s="57"/>
    </row>
    <row r="787" ht="15">
      <c r="C787" s="57"/>
    </row>
    <row r="788" ht="15">
      <c r="C788" s="57"/>
    </row>
    <row r="789" ht="15">
      <c r="C789" s="57"/>
    </row>
    <row r="790" ht="15">
      <c r="C790" s="57"/>
    </row>
    <row r="791" ht="15">
      <c r="C791" s="57"/>
    </row>
    <row r="792" ht="15">
      <c r="C792" s="57"/>
    </row>
    <row r="793" ht="15">
      <c r="C793" s="57"/>
    </row>
    <row r="794" ht="15">
      <c r="C794" s="57"/>
    </row>
    <row r="795" ht="15">
      <c r="C795" s="57"/>
    </row>
    <row r="796" ht="15">
      <c r="C796" s="57"/>
    </row>
    <row r="797" ht="15">
      <c r="C797" s="57"/>
    </row>
    <row r="798" ht="15">
      <c r="C798" s="57"/>
    </row>
    <row r="799" ht="15">
      <c r="C799" s="57"/>
    </row>
    <row r="800" ht="15">
      <c r="C800" s="57"/>
    </row>
    <row r="801" ht="15">
      <c r="C801" s="57"/>
    </row>
    <row r="802" ht="15">
      <c r="C802" s="57"/>
    </row>
    <row r="803" ht="15">
      <c r="C803" s="57"/>
    </row>
    <row r="804" ht="15">
      <c r="C804" s="57"/>
    </row>
    <row r="805" ht="15">
      <c r="C805" s="57"/>
    </row>
    <row r="806" ht="15">
      <c r="C806" s="57"/>
    </row>
    <row r="807" ht="15">
      <c r="C807" s="57"/>
    </row>
    <row r="808" ht="15">
      <c r="C808" s="57"/>
    </row>
    <row r="809" ht="15">
      <c r="C809" s="57"/>
    </row>
    <row r="810" ht="15">
      <c r="C810" s="57"/>
    </row>
    <row r="811" ht="15">
      <c r="C811" s="57"/>
    </row>
    <row r="812" ht="15">
      <c r="C812" s="57"/>
    </row>
    <row r="813" ht="15">
      <c r="C813" s="57"/>
    </row>
    <row r="814" ht="15">
      <c r="C814" s="57"/>
    </row>
    <row r="815" ht="15">
      <c r="C815" s="57"/>
    </row>
    <row r="816" ht="15">
      <c r="C816" s="57"/>
    </row>
    <row r="817" ht="15">
      <c r="C817" s="57"/>
    </row>
    <row r="818" ht="15">
      <c r="C818" s="57"/>
    </row>
    <row r="819" ht="15">
      <c r="C819" s="57"/>
    </row>
    <row r="820" ht="15">
      <c r="C820" s="57"/>
    </row>
    <row r="821" ht="15">
      <c r="C821" s="57"/>
    </row>
    <row r="822" ht="15">
      <c r="C822" s="57"/>
    </row>
    <row r="823" ht="15">
      <c r="C823" s="57"/>
    </row>
    <row r="824" ht="15">
      <c r="C824" s="57"/>
    </row>
    <row r="825" ht="15">
      <c r="C825" s="57"/>
    </row>
    <row r="826" ht="15">
      <c r="C826" s="57"/>
    </row>
    <row r="827" ht="15">
      <c r="C827" s="57"/>
    </row>
    <row r="828" ht="15">
      <c r="C828" s="57"/>
    </row>
    <row r="829" ht="15">
      <c r="C829" s="57"/>
    </row>
    <row r="830" ht="15">
      <c r="C830" s="57"/>
    </row>
    <row r="831" ht="15">
      <c r="C831" s="57"/>
    </row>
    <row r="832" ht="15">
      <c r="C832" s="57"/>
    </row>
    <row r="833" ht="15">
      <c r="C833" s="57"/>
    </row>
    <row r="834" ht="15">
      <c r="C834" s="57"/>
    </row>
    <row r="835" ht="15">
      <c r="C835" s="57"/>
    </row>
    <row r="836" ht="15">
      <c r="C836" s="57"/>
    </row>
    <row r="837" ht="15">
      <c r="C837" s="57"/>
    </row>
    <row r="838" ht="15">
      <c r="C838" s="57"/>
    </row>
    <row r="839" ht="15">
      <c r="C839" s="57"/>
    </row>
    <row r="840" ht="15">
      <c r="C840" s="57"/>
    </row>
    <row r="841" ht="15">
      <c r="C841" s="57"/>
    </row>
    <row r="842" ht="15">
      <c r="C842" s="57"/>
    </row>
    <row r="843" ht="15">
      <c r="C843" s="57"/>
    </row>
    <row r="844" ht="15">
      <c r="C844" s="57"/>
    </row>
    <row r="845" ht="15">
      <c r="C845" s="57"/>
    </row>
    <row r="846" ht="15">
      <c r="C846" s="57"/>
    </row>
    <row r="847" ht="15">
      <c r="C847" s="57"/>
    </row>
    <row r="848" ht="15">
      <c r="C848" s="57"/>
    </row>
    <row r="849" ht="15">
      <c r="C849" s="57"/>
    </row>
    <row r="850" ht="15">
      <c r="C850" s="57"/>
    </row>
    <row r="851" ht="15">
      <c r="C851" s="57"/>
    </row>
    <row r="852" ht="15">
      <c r="C852" s="57"/>
    </row>
    <row r="853" ht="15">
      <c r="C853" s="57"/>
    </row>
    <row r="854" ht="15">
      <c r="C854" s="57"/>
    </row>
    <row r="855" ht="15">
      <c r="C855" s="57"/>
    </row>
    <row r="856" ht="15">
      <c r="C856" s="57"/>
    </row>
    <row r="857" ht="15">
      <c r="C857" s="57"/>
    </row>
    <row r="858" ht="15">
      <c r="C858" s="57"/>
    </row>
    <row r="859" ht="15">
      <c r="C859" s="57"/>
    </row>
    <row r="860" ht="15">
      <c r="C860" s="57"/>
    </row>
    <row r="861" ht="15">
      <c r="C861" s="57"/>
    </row>
    <row r="862" ht="15">
      <c r="C862" s="57"/>
    </row>
    <row r="863" ht="15">
      <c r="C863" s="57"/>
    </row>
    <row r="864" ht="15">
      <c r="C864" s="57"/>
    </row>
    <row r="865" ht="15">
      <c r="C865" s="57"/>
    </row>
    <row r="866" ht="15">
      <c r="C866" s="57"/>
    </row>
    <row r="867" ht="15">
      <c r="C867" s="57"/>
    </row>
    <row r="868" ht="15">
      <c r="C868" s="57"/>
    </row>
    <row r="869" ht="15">
      <c r="C869" s="57"/>
    </row>
    <row r="870" ht="15">
      <c r="C870" s="57"/>
    </row>
    <row r="871" ht="15">
      <c r="C871" s="57"/>
    </row>
    <row r="872" ht="15">
      <c r="C872" s="57"/>
    </row>
    <row r="873" ht="15">
      <c r="C873" s="57"/>
    </row>
    <row r="874" ht="15">
      <c r="C874" s="57"/>
    </row>
    <row r="875" ht="15">
      <c r="C875" s="57"/>
    </row>
    <row r="876" ht="15">
      <c r="C876" s="57"/>
    </row>
    <row r="877" ht="15">
      <c r="C877" s="57"/>
    </row>
    <row r="878" ht="15">
      <c r="C878" s="57"/>
    </row>
    <row r="879" ht="15">
      <c r="C879" s="57"/>
    </row>
    <row r="880" ht="15">
      <c r="C880" s="57"/>
    </row>
    <row r="881" ht="15">
      <c r="C881" s="57"/>
    </row>
    <row r="882" ht="15">
      <c r="C882" s="57"/>
    </row>
    <row r="883" ht="15">
      <c r="C883" s="57"/>
    </row>
    <row r="884" ht="15">
      <c r="C884" s="57"/>
    </row>
    <row r="885" ht="15">
      <c r="C885" s="57"/>
    </row>
    <row r="886" ht="15">
      <c r="C886" s="57"/>
    </row>
    <row r="887" ht="15">
      <c r="C887" s="57"/>
    </row>
    <row r="888" ht="15">
      <c r="C888" s="57"/>
    </row>
    <row r="889" ht="15">
      <c r="C889" s="57"/>
    </row>
    <row r="890" ht="15">
      <c r="C890" s="57"/>
    </row>
    <row r="891" ht="15">
      <c r="C891" s="57"/>
    </row>
    <row r="892" ht="15">
      <c r="C892" s="57"/>
    </row>
    <row r="893" ht="15">
      <c r="C893" s="57"/>
    </row>
    <row r="894" ht="15">
      <c r="C894" s="57"/>
    </row>
    <row r="895" ht="15">
      <c r="C895" s="57"/>
    </row>
    <row r="896" ht="15">
      <c r="C896" s="57"/>
    </row>
    <row r="897" ht="15">
      <c r="C897" s="57"/>
    </row>
    <row r="898" ht="15">
      <c r="C898" s="57"/>
    </row>
    <row r="899" ht="15">
      <c r="C899" s="57"/>
    </row>
    <row r="900" ht="15">
      <c r="C900" s="57"/>
    </row>
    <row r="901" ht="15">
      <c r="C901" s="57"/>
    </row>
    <row r="902" ht="15">
      <c r="C902" s="57"/>
    </row>
    <row r="903" ht="15">
      <c r="C903" s="57"/>
    </row>
    <row r="904" ht="15">
      <c r="C904" s="57"/>
    </row>
    <row r="905" ht="15">
      <c r="C905" s="57"/>
    </row>
    <row r="906" ht="15">
      <c r="C906" s="57"/>
    </row>
    <row r="907" ht="15">
      <c r="C907" s="57"/>
    </row>
    <row r="908" ht="15">
      <c r="C908" s="57"/>
    </row>
    <row r="909" ht="15">
      <c r="C909" s="57"/>
    </row>
    <row r="910" ht="15">
      <c r="C910" s="57"/>
    </row>
    <row r="911" ht="15">
      <c r="C911" s="57"/>
    </row>
    <row r="912" ht="15">
      <c r="C912" s="57"/>
    </row>
    <row r="913" ht="15">
      <c r="C913" s="57"/>
    </row>
    <row r="914" ht="15">
      <c r="C914" s="57"/>
    </row>
    <row r="915" ht="15">
      <c r="C915" s="57"/>
    </row>
    <row r="916" ht="15">
      <c r="C916" s="57"/>
    </row>
    <row r="917" ht="15">
      <c r="C917" s="57"/>
    </row>
    <row r="918" ht="15">
      <c r="C918" s="57"/>
    </row>
    <row r="919" ht="15">
      <c r="C919" s="57"/>
    </row>
    <row r="920" ht="15">
      <c r="C920" s="57"/>
    </row>
    <row r="921" ht="15">
      <c r="C921" s="57"/>
    </row>
    <row r="922" ht="15">
      <c r="C922" s="57"/>
    </row>
    <row r="923" ht="15">
      <c r="C923" s="57"/>
    </row>
    <row r="924" ht="15">
      <c r="C924" s="57"/>
    </row>
    <row r="925" ht="15">
      <c r="C925" s="57"/>
    </row>
    <row r="926" ht="15">
      <c r="C926" s="57"/>
    </row>
    <row r="927" ht="15">
      <c r="C927" s="57"/>
    </row>
    <row r="928" ht="15">
      <c r="C928" s="57"/>
    </row>
    <row r="929" ht="15">
      <c r="C929" s="57"/>
    </row>
    <row r="930" ht="15">
      <c r="C930" s="57"/>
    </row>
    <row r="931" ht="15">
      <c r="C931" s="57"/>
    </row>
    <row r="932" ht="15">
      <c r="C932" s="57"/>
    </row>
    <row r="933" ht="15">
      <c r="C933" s="57"/>
    </row>
    <row r="934" ht="15">
      <c r="C934" s="57"/>
    </row>
    <row r="935" ht="15">
      <c r="C935" s="57"/>
    </row>
    <row r="936" ht="15">
      <c r="C936" s="57"/>
    </row>
    <row r="937" ht="15">
      <c r="C937" s="57"/>
    </row>
    <row r="938" ht="15">
      <c r="C938" s="57"/>
    </row>
    <row r="939" ht="15">
      <c r="C939" s="57"/>
    </row>
    <row r="940" ht="15">
      <c r="C940" s="57"/>
    </row>
    <row r="941" ht="15">
      <c r="C941" s="57"/>
    </row>
    <row r="942" ht="15">
      <c r="C942" s="57"/>
    </row>
    <row r="943" ht="15">
      <c r="C943" s="57"/>
    </row>
    <row r="944" ht="15">
      <c r="C944" s="57"/>
    </row>
    <row r="945" ht="15">
      <c r="C945" s="57"/>
    </row>
    <row r="946" ht="15">
      <c r="C946" s="57"/>
    </row>
    <row r="947" ht="15">
      <c r="C947" s="57"/>
    </row>
    <row r="948" ht="15">
      <c r="C948" s="57"/>
    </row>
    <row r="949" ht="15">
      <c r="C949" s="57"/>
    </row>
    <row r="950" ht="15">
      <c r="C950" s="57"/>
    </row>
    <row r="951" ht="15">
      <c r="C951" s="57"/>
    </row>
    <row r="952" ht="15">
      <c r="C952" s="57"/>
    </row>
    <row r="953" ht="15">
      <c r="C953" s="57"/>
    </row>
    <row r="954" ht="15">
      <c r="C954" s="57"/>
    </row>
    <row r="955" ht="15">
      <c r="C955" s="57"/>
    </row>
    <row r="956" ht="15">
      <c r="C956" s="57"/>
    </row>
    <row r="957" ht="15">
      <c r="C957" s="57"/>
    </row>
    <row r="958" ht="15">
      <c r="C958" s="57"/>
    </row>
    <row r="959" ht="15">
      <c r="C959" s="57"/>
    </row>
    <row r="960" ht="15">
      <c r="C960" s="57"/>
    </row>
    <row r="961" ht="15">
      <c r="C961" s="57"/>
    </row>
    <row r="962" ht="15">
      <c r="C962" s="57"/>
    </row>
    <row r="963" ht="15">
      <c r="C963" s="57"/>
    </row>
    <row r="964" ht="15">
      <c r="C964" s="57"/>
    </row>
    <row r="965" ht="15">
      <c r="C965" s="57"/>
    </row>
  </sheetData>
  <sheetProtection/>
  <mergeCells count="113">
    <mergeCell ref="E79:L79"/>
    <mergeCell ref="E72:L72"/>
    <mergeCell ref="E73:L73"/>
    <mergeCell ref="E74:L74"/>
    <mergeCell ref="E75:L75"/>
    <mergeCell ref="E76:L76"/>
    <mergeCell ref="E77:L77"/>
    <mergeCell ref="E78:L78"/>
    <mergeCell ref="E34:L34"/>
    <mergeCell ref="E71:L71"/>
    <mergeCell ref="E62:L62"/>
    <mergeCell ref="E63:L63"/>
    <mergeCell ref="E64:L64"/>
    <mergeCell ref="E65:L65"/>
    <mergeCell ref="E70:L70"/>
    <mergeCell ref="E66:L66"/>
    <mergeCell ref="E67:L67"/>
    <mergeCell ref="E68:L68"/>
    <mergeCell ref="E57:L57"/>
    <mergeCell ref="E69:L69"/>
    <mergeCell ref="E58:L58"/>
    <mergeCell ref="E59:L59"/>
    <mergeCell ref="E60:L60"/>
    <mergeCell ref="E61:L61"/>
    <mergeCell ref="E46:L46"/>
    <mergeCell ref="E47:L47"/>
    <mergeCell ref="E56:L56"/>
    <mergeCell ref="E51:L51"/>
    <mergeCell ref="E40:L40"/>
    <mergeCell ref="E39:L39"/>
    <mergeCell ref="E6:G6"/>
    <mergeCell ref="E7:G7"/>
    <mergeCell ref="E8:G8"/>
    <mergeCell ref="E9:G9"/>
    <mergeCell ref="E30:L30"/>
    <mergeCell ref="E29:L29"/>
    <mergeCell ref="E24:L24"/>
    <mergeCell ref="E25:L25"/>
    <mergeCell ref="E26:L26"/>
    <mergeCell ref="A1:L1"/>
    <mergeCell ref="A2:L2"/>
    <mergeCell ref="E22:L22"/>
    <mergeCell ref="E23:L23"/>
    <mergeCell ref="A3:L3"/>
    <mergeCell ref="A4:L4"/>
    <mergeCell ref="E18:L18"/>
    <mergeCell ref="B9:D9"/>
    <mergeCell ref="B6:D6"/>
    <mergeCell ref="B7:D7"/>
    <mergeCell ref="B8:D8"/>
    <mergeCell ref="E21:L21"/>
    <mergeCell ref="E20:L20"/>
    <mergeCell ref="E19:L19"/>
    <mergeCell ref="E80:L80"/>
    <mergeCell ref="E81:L81"/>
    <mergeCell ref="E28:L28"/>
    <mergeCell ref="E27:L27"/>
    <mergeCell ref="E55:L55"/>
    <mergeCell ref="E48:L48"/>
    <mergeCell ref="E82:L82"/>
    <mergeCell ref="E31:L31"/>
    <mergeCell ref="E32:L32"/>
    <mergeCell ref="E33:L33"/>
    <mergeCell ref="E36:L36"/>
    <mergeCell ref="E37:L37"/>
    <mergeCell ref="E38:L38"/>
    <mergeCell ref="E52:L52"/>
    <mergeCell ref="E49:L49"/>
    <mergeCell ref="E50:L50"/>
    <mergeCell ref="E35:L35"/>
    <mergeCell ref="E53:L53"/>
    <mergeCell ref="E41:L41"/>
    <mergeCell ref="E42:L42"/>
    <mergeCell ref="E43:L43"/>
    <mergeCell ref="E54:L54"/>
    <mergeCell ref="E44:L44"/>
    <mergeCell ref="E45:L45"/>
    <mergeCell ref="E83:L83"/>
    <mergeCell ref="E96:L96"/>
    <mergeCell ref="E97:L97"/>
    <mergeCell ref="E86:L86"/>
    <mergeCell ref="E87:L87"/>
    <mergeCell ref="E88:L88"/>
    <mergeCell ref="E89:L89"/>
    <mergeCell ref="E84:L84"/>
    <mergeCell ref="E85:L85"/>
    <mergeCell ref="E95:L95"/>
    <mergeCell ref="E98:L98"/>
    <mergeCell ref="E99:L99"/>
    <mergeCell ref="E100:L100"/>
    <mergeCell ref="E101:L101"/>
    <mergeCell ref="E90:L90"/>
    <mergeCell ref="E91:L91"/>
    <mergeCell ref="E92:L92"/>
    <mergeCell ref="E93:L93"/>
    <mergeCell ref="E107:L107"/>
    <mergeCell ref="E102:L102"/>
    <mergeCell ref="E94:L94"/>
    <mergeCell ref="E110:L110"/>
    <mergeCell ref="E111:L111"/>
    <mergeCell ref="E116:L116"/>
    <mergeCell ref="E104:L104"/>
    <mergeCell ref="E105:L105"/>
    <mergeCell ref="E103:L103"/>
    <mergeCell ref="E118:L118"/>
    <mergeCell ref="E112:L112"/>
    <mergeCell ref="E113:L113"/>
    <mergeCell ref="E114:L114"/>
    <mergeCell ref="E115:L115"/>
    <mergeCell ref="E108:L108"/>
    <mergeCell ref="E109:L109"/>
    <mergeCell ref="E117:L117"/>
    <mergeCell ref="E106:L106"/>
  </mergeCells>
  <printOptions/>
  <pageMargins left="0.88" right="0.5" top="0.25" bottom="0.25" header="0.25" footer="0.25"/>
  <pageSetup fitToHeight="1" fitToWidth="1" horizontalDpi="600" verticalDpi="600" orientation="portrait" scale="54" r:id="rId1"/>
  <headerFooter alignWithMargins="0">
    <oddFooter>&amp;LDHMH justification 4542B, January 2003)</oddFooter>
  </headerFooter>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Q658"/>
  <sheetViews>
    <sheetView tabSelected="1" zoomScale="75" zoomScaleNormal="75" zoomScalePageLayoutView="0" workbookViewId="0" topLeftCell="A1">
      <selection activeCell="H12" sqref="H12"/>
    </sheetView>
  </sheetViews>
  <sheetFormatPr defaultColWidth="11.4453125" defaultRowHeight="15"/>
  <cols>
    <col min="1" max="1" width="37.3359375" style="23" customWidth="1"/>
    <col min="2" max="2" width="43.77734375" style="23" customWidth="1"/>
    <col min="3" max="3" width="36.88671875" style="23" customWidth="1"/>
    <col min="4" max="16384" width="11.4453125" style="23" customWidth="1"/>
  </cols>
  <sheetData>
    <row r="1" spans="1:17" ht="17.25">
      <c r="A1" s="955" t="s">
        <v>609</v>
      </c>
      <c r="B1" s="956"/>
      <c r="C1" s="956"/>
      <c r="D1" s="308"/>
      <c r="E1" s="308"/>
      <c r="F1" s="308"/>
      <c r="G1" s="308"/>
      <c r="H1" s="308"/>
      <c r="I1" s="308"/>
      <c r="J1" s="308"/>
      <c r="K1" s="308"/>
      <c r="L1" s="308"/>
      <c r="M1" s="308"/>
      <c r="N1" s="308"/>
      <c r="O1" s="308"/>
      <c r="P1" s="308"/>
      <c r="Q1" s="308"/>
    </row>
    <row r="2" spans="1:3" ht="17.25">
      <c r="A2" s="957" t="str">
        <f>+'budget4542.a'!A2</f>
        <v>LOCAL HEALTH DEPARTMENT BUDGET PACKAGE</v>
      </c>
      <c r="B2" s="957"/>
      <c r="C2" s="957"/>
    </row>
    <row r="3" spans="1:3" ht="19.5" customHeight="1">
      <c r="A3" s="957" t="s">
        <v>34</v>
      </c>
      <c r="B3" s="957"/>
      <c r="C3" s="957"/>
    </row>
    <row r="4" ht="19.5" customHeight="1">
      <c r="C4"/>
    </row>
    <row r="5" ht="15">
      <c r="A5" s="25"/>
    </row>
    <row r="6" spans="1:3" ht="21" customHeight="1" thickBot="1">
      <c r="A6" s="31" t="str">
        <f>+'budget4542.a'!B6</f>
        <v>LOCAL AGENCY:</v>
      </c>
      <c r="B6" s="54">
        <f>+'budget4542.a'!D6</f>
        <v>0</v>
      </c>
      <c r="C6" s="32" t="str">
        <f>+'budget4542.a'!G6</f>
        <v>ORIGINAL BUDG. (Y/N):   </v>
      </c>
    </row>
    <row r="7" spans="1:3" ht="21" customHeight="1" thickBot="1">
      <c r="A7" s="31" t="str">
        <f>+'budget4542.a'!B10</f>
        <v>PROJECT TITLE:                           </v>
      </c>
      <c r="B7" s="54" t="str">
        <f>+'budget4542.a'!D10</f>
        <v>WIC-BFPC Program</v>
      </c>
      <c r="C7" s="32" t="str">
        <f>+'budget4542.a'!G7</f>
        <v>MODIFICATION:                 #</v>
      </c>
    </row>
    <row r="8" spans="1:3" ht="21" customHeight="1" thickBot="1">
      <c r="A8" s="31" t="str">
        <f>+'budget4542.a'!B11</f>
        <v>AWARD NUMBER:                          </v>
      </c>
      <c r="B8" s="54">
        <f>+'budget4542.a'!D11</f>
        <v>0</v>
      </c>
      <c r="C8" s="32" t="str">
        <f>+'budget4542.a'!G8</f>
        <v>SUPPLEMENT:                   #</v>
      </c>
    </row>
    <row r="9" spans="1:3" ht="21" customHeight="1" thickBot="1">
      <c r="A9" s="31" t="str">
        <f>+'budget4542.a'!B15</f>
        <v>AWARD PERIOD:                            </v>
      </c>
      <c r="B9" s="54" t="str">
        <f>+'budget4542.a'!D15</f>
        <v>July 1, 20 through June 30, 2021</v>
      </c>
      <c r="C9" s="32" t="str">
        <f>+'budget4542.a'!G9</f>
        <v>REDUCTION:                       #</v>
      </c>
    </row>
    <row r="10" spans="1:3" ht="21" customHeight="1">
      <c r="A10" s="39"/>
      <c r="B10" s="39"/>
      <c r="C10" s="32" t="str">
        <f>+'budget4542.a'!G5</f>
        <v>DATE SUBMITTED:   </v>
      </c>
    </row>
    <row r="11" ht="18" customHeight="1"/>
    <row r="12" ht="18" customHeight="1" thickBot="1"/>
    <row r="13" spans="1:13" ht="46.5" customHeight="1" thickBot="1" thickTop="1">
      <c r="A13" s="972" t="s">
        <v>15</v>
      </c>
      <c r="B13" s="973"/>
      <c r="C13" s="60" t="s">
        <v>256</v>
      </c>
      <c r="D13" s="24"/>
      <c r="E13" s="24"/>
      <c r="F13" s="24"/>
      <c r="G13" s="24"/>
      <c r="H13" s="24"/>
      <c r="I13" s="24"/>
      <c r="J13" s="24"/>
      <c r="K13" s="24"/>
      <c r="L13" s="24"/>
      <c r="M13" s="24"/>
    </row>
    <row r="14" spans="1:13" ht="60" customHeight="1" thickBot="1" thickTop="1">
      <c r="A14" s="970" t="s">
        <v>547</v>
      </c>
      <c r="B14" s="971"/>
      <c r="C14" s="280" t="s">
        <v>634</v>
      </c>
      <c r="D14" s="24"/>
      <c r="E14" s="24"/>
      <c r="F14" s="24"/>
      <c r="G14" s="24"/>
      <c r="H14" s="24"/>
      <c r="I14" s="24"/>
      <c r="J14" s="24"/>
      <c r="K14" s="24"/>
      <c r="L14" s="24"/>
      <c r="M14" s="24"/>
    </row>
    <row r="15" spans="1:3" ht="60" customHeight="1" thickBot="1">
      <c r="A15" s="968"/>
      <c r="B15" s="969"/>
      <c r="C15" s="154"/>
    </row>
    <row r="16" spans="1:3" ht="60" customHeight="1" thickBot="1">
      <c r="A16" s="968"/>
      <c r="B16" s="969"/>
      <c r="C16" s="154"/>
    </row>
    <row r="17" spans="1:3" ht="60" customHeight="1" thickBot="1">
      <c r="A17" s="968"/>
      <c r="B17" s="969"/>
      <c r="C17" s="154"/>
    </row>
    <row r="18" spans="1:3" ht="60" customHeight="1" thickBot="1">
      <c r="A18" s="156"/>
      <c r="B18" s="157"/>
      <c r="C18" s="154"/>
    </row>
    <row r="19" spans="1:3" ht="60" customHeight="1" thickBot="1">
      <c r="A19" s="968"/>
      <c r="B19" s="969"/>
      <c r="C19" s="155"/>
    </row>
    <row r="20" spans="1:3" ht="60" customHeight="1" thickBot="1">
      <c r="A20" s="978"/>
      <c r="B20" s="979"/>
      <c r="C20" s="115"/>
    </row>
    <row r="21" spans="1:3" ht="60" customHeight="1" thickBot="1">
      <c r="A21" s="974"/>
      <c r="B21" s="975"/>
      <c r="C21" s="115"/>
    </row>
    <row r="22" spans="1:3" ht="60" customHeight="1" thickBot="1">
      <c r="A22" s="974"/>
      <c r="B22" s="975"/>
      <c r="C22" s="115"/>
    </row>
    <row r="23" spans="1:3" ht="60" customHeight="1" thickBot="1">
      <c r="A23" s="974"/>
      <c r="B23" s="975"/>
      <c r="C23" s="115"/>
    </row>
    <row r="24" spans="1:3" ht="60" customHeight="1" thickBot="1">
      <c r="A24" s="974"/>
      <c r="B24" s="975"/>
      <c r="C24" s="115"/>
    </row>
    <row r="25" spans="1:3" ht="60" customHeight="1" thickBot="1">
      <c r="A25" s="974"/>
      <c r="B25" s="975"/>
      <c r="C25" s="115"/>
    </row>
    <row r="26" spans="1:3" ht="60" customHeight="1" thickBot="1">
      <c r="A26" s="974"/>
      <c r="B26" s="975"/>
      <c r="C26" s="115"/>
    </row>
    <row r="27" spans="1:2" ht="19.5" customHeight="1">
      <c r="A27" s="976" t="s">
        <v>555</v>
      </c>
      <c r="B27" s="977"/>
    </row>
    <row r="28" ht="19.5" customHeight="1">
      <c r="B28" s="25"/>
    </row>
    <row r="29" ht="15">
      <c r="B29" s="25"/>
    </row>
    <row r="30" ht="18" customHeight="1">
      <c r="B30" s="25"/>
    </row>
    <row r="31" ht="15">
      <c r="B31" s="25"/>
    </row>
    <row r="32" ht="15">
      <c r="B32" s="25"/>
    </row>
    <row r="33" ht="15">
      <c r="B33" s="25"/>
    </row>
    <row r="34" ht="15">
      <c r="B34" s="25"/>
    </row>
    <row r="35" ht="15">
      <c r="B35" s="25"/>
    </row>
    <row r="36" ht="15">
      <c r="B36" s="25"/>
    </row>
    <row r="37" ht="15">
      <c r="B37" s="25"/>
    </row>
    <row r="38" ht="15">
      <c r="B38" s="25"/>
    </row>
    <row r="39" ht="15">
      <c r="B39" s="25"/>
    </row>
    <row r="40" ht="15">
      <c r="B40" s="25"/>
    </row>
    <row r="41" ht="15">
      <c r="B41" s="25"/>
    </row>
    <row r="42" ht="15">
      <c r="B42" s="25"/>
    </row>
    <row r="43" ht="15">
      <c r="B43" s="25"/>
    </row>
    <row r="44" ht="15">
      <c r="B44" s="25"/>
    </row>
    <row r="45" ht="15">
      <c r="B45" s="25"/>
    </row>
    <row r="46" ht="15">
      <c r="B46" s="25"/>
    </row>
    <row r="47" ht="15">
      <c r="B47" s="25"/>
    </row>
    <row r="48" ht="15">
      <c r="B48" s="25"/>
    </row>
    <row r="49" ht="15">
      <c r="B49" s="25"/>
    </row>
    <row r="50" ht="15">
      <c r="B50" s="25"/>
    </row>
    <row r="51" ht="15">
      <c r="B51" s="25"/>
    </row>
    <row r="52" ht="15">
      <c r="B52" s="25"/>
    </row>
    <row r="53" ht="15">
      <c r="B53" s="25"/>
    </row>
    <row r="54" ht="15">
      <c r="B54" s="25"/>
    </row>
    <row r="55" ht="15">
      <c r="B55" s="25"/>
    </row>
    <row r="56" ht="15">
      <c r="B56" s="25"/>
    </row>
    <row r="57" ht="15">
      <c r="B57" s="25"/>
    </row>
    <row r="58" ht="15">
      <c r="B58" s="25"/>
    </row>
    <row r="59" ht="15">
      <c r="B59" s="25"/>
    </row>
    <row r="60" ht="15">
      <c r="B60" s="25"/>
    </row>
    <row r="61" ht="15">
      <c r="B61" s="25"/>
    </row>
    <row r="62" ht="15">
      <c r="B62" s="25"/>
    </row>
    <row r="63" ht="15">
      <c r="B63" s="25"/>
    </row>
    <row r="64" ht="15">
      <c r="B64" s="25"/>
    </row>
    <row r="65" ht="15">
      <c r="B65" s="25"/>
    </row>
    <row r="66" ht="15">
      <c r="B66" s="25"/>
    </row>
    <row r="67" ht="15">
      <c r="B67" s="25"/>
    </row>
    <row r="68" ht="15">
      <c r="B68" s="25"/>
    </row>
    <row r="69" ht="15">
      <c r="B69" s="25"/>
    </row>
    <row r="70" ht="15">
      <c r="B70" s="25"/>
    </row>
    <row r="71" ht="15">
      <c r="B71" s="25"/>
    </row>
    <row r="72" ht="15">
      <c r="B72" s="25"/>
    </row>
    <row r="73" ht="15">
      <c r="B73" s="25"/>
    </row>
    <row r="74" ht="15">
      <c r="B74" s="25"/>
    </row>
    <row r="75" ht="15">
      <c r="B75" s="25"/>
    </row>
    <row r="76" ht="15">
      <c r="B76" s="25"/>
    </row>
    <row r="77" ht="15">
      <c r="B77" s="25"/>
    </row>
    <row r="78" ht="15">
      <c r="B78" s="25"/>
    </row>
    <row r="79" ht="15">
      <c r="B79" s="25"/>
    </row>
    <row r="80" ht="15">
      <c r="B80" s="25"/>
    </row>
    <row r="81" ht="15">
      <c r="B81" s="25"/>
    </row>
    <row r="82" ht="15">
      <c r="B82" s="25"/>
    </row>
    <row r="83" ht="15">
      <c r="B83" s="25"/>
    </row>
    <row r="84" ht="15">
      <c r="B84" s="25"/>
    </row>
    <row r="85" ht="15">
      <c r="B85" s="25"/>
    </row>
    <row r="86" ht="15">
      <c r="B86" s="25"/>
    </row>
    <row r="87" ht="15">
      <c r="B87" s="25"/>
    </row>
    <row r="88" ht="15">
      <c r="B88" s="25"/>
    </row>
    <row r="89" ht="15">
      <c r="B89" s="25"/>
    </row>
    <row r="90" ht="15">
      <c r="B90" s="25"/>
    </row>
    <row r="91" ht="15">
      <c r="B91" s="25"/>
    </row>
    <row r="92" ht="15">
      <c r="B92" s="25"/>
    </row>
    <row r="93" ht="15">
      <c r="B93" s="25"/>
    </row>
    <row r="94" ht="15">
      <c r="B94" s="25"/>
    </row>
    <row r="95" ht="15">
      <c r="B95" s="25"/>
    </row>
    <row r="96" ht="15">
      <c r="B96" s="25"/>
    </row>
    <row r="97" ht="15">
      <c r="B97" s="25"/>
    </row>
    <row r="98" ht="15">
      <c r="B98" s="25"/>
    </row>
    <row r="99" ht="15">
      <c r="B99" s="25"/>
    </row>
    <row r="100" ht="15">
      <c r="B100" s="25"/>
    </row>
    <row r="101" ht="15">
      <c r="B101" s="25"/>
    </row>
    <row r="102" ht="15">
      <c r="B102" s="25"/>
    </row>
    <row r="103" ht="15">
      <c r="B103" s="25"/>
    </row>
    <row r="104" ht="15">
      <c r="B104" s="25"/>
    </row>
    <row r="105" ht="15">
      <c r="B105" s="25"/>
    </row>
    <row r="106" ht="15">
      <c r="B106" s="25"/>
    </row>
    <row r="107" ht="15">
      <c r="B107" s="25"/>
    </row>
    <row r="108" ht="15">
      <c r="B108" s="25"/>
    </row>
    <row r="109" ht="15">
      <c r="B109" s="25"/>
    </row>
    <row r="110" ht="15">
      <c r="B110" s="25"/>
    </row>
    <row r="111" ht="15">
      <c r="B111" s="25"/>
    </row>
    <row r="112" ht="15">
      <c r="B112" s="25"/>
    </row>
    <row r="113" ht="15">
      <c r="B113" s="25"/>
    </row>
    <row r="114" ht="15">
      <c r="B114" s="25"/>
    </row>
    <row r="115" ht="15">
      <c r="B115" s="25"/>
    </row>
    <row r="116" ht="15">
      <c r="B116" s="25"/>
    </row>
    <row r="117" ht="15">
      <c r="B117" s="25"/>
    </row>
    <row r="118" ht="15">
      <c r="B118" s="25"/>
    </row>
    <row r="119" ht="15">
      <c r="B119" s="25"/>
    </row>
    <row r="120" ht="15">
      <c r="B120" s="25"/>
    </row>
    <row r="121" ht="15">
      <c r="B121" s="25"/>
    </row>
    <row r="122" ht="15">
      <c r="B122" s="25"/>
    </row>
    <row r="123" ht="15">
      <c r="B123" s="25"/>
    </row>
    <row r="124" ht="15">
      <c r="B124" s="25"/>
    </row>
    <row r="125" ht="15">
      <c r="B125" s="25"/>
    </row>
    <row r="126" ht="15">
      <c r="B126" s="25"/>
    </row>
    <row r="127" ht="15">
      <c r="B127" s="25"/>
    </row>
    <row r="128" ht="15">
      <c r="B128" s="25"/>
    </row>
    <row r="129" ht="15">
      <c r="B129" s="25"/>
    </row>
    <row r="130" ht="15">
      <c r="B130" s="25"/>
    </row>
    <row r="131" ht="15">
      <c r="B131" s="25"/>
    </row>
    <row r="132" ht="15">
      <c r="B132" s="25"/>
    </row>
    <row r="133" ht="15">
      <c r="B133" s="25"/>
    </row>
    <row r="134" ht="15">
      <c r="B134" s="25"/>
    </row>
    <row r="135" ht="15">
      <c r="B135" s="25"/>
    </row>
    <row r="136" ht="15">
      <c r="B136" s="25"/>
    </row>
    <row r="137" ht="15">
      <c r="B137" s="25"/>
    </row>
    <row r="138" ht="15">
      <c r="B138" s="25"/>
    </row>
    <row r="139" ht="15">
      <c r="B139" s="25"/>
    </row>
    <row r="140" ht="15">
      <c r="B140" s="25"/>
    </row>
    <row r="141" ht="15">
      <c r="B141" s="25"/>
    </row>
    <row r="142" ht="15">
      <c r="B142" s="25"/>
    </row>
    <row r="143" ht="15">
      <c r="B143" s="25"/>
    </row>
    <row r="144" ht="15">
      <c r="B144" s="25"/>
    </row>
    <row r="145" ht="15">
      <c r="B145" s="25"/>
    </row>
    <row r="146" ht="15">
      <c r="B146" s="25"/>
    </row>
    <row r="147" ht="15">
      <c r="B147" s="25"/>
    </row>
    <row r="148" ht="15">
      <c r="B148" s="25"/>
    </row>
    <row r="149" ht="15">
      <c r="B149" s="25"/>
    </row>
    <row r="150" ht="15">
      <c r="B150" s="25"/>
    </row>
    <row r="151" ht="15">
      <c r="B151" s="25"/>
    </row>
    <row r="152" ht="15">
      <c r="B152" s="25"/>
    </row>
    <row r="153" ht="15">
      <c r="B153" s="25"/>
    </row>
    <row r="154" ht="15">
      <c r="B154" s="25"/>
    </row>
    <row r="155" ht="15">
      <c r="B155" s="25"/>
    </row>
    <row r="156" ht="15">
      <c r="B156" s="25"/>
    </row>
    <row r="157" ht="15">
      <c r="B157" s="25"/>
    </row>
    <row r="158" ht="15">
      <c r="B158" s="25"/>
    </row>
    <row r="159" ht="15">
      <c r="B159" s="25"/>
    </row>
    <row r="160" ht="15">
      <c r="B160" s="25"/>
    </row>
    <row r="161" ht="15">
      <c r="B161" s="25"/>
    </row>
    <row r="162" ht="15">
      <c r="B162" s="25"/>
    </row>
    <row r="163" ht="15">
      <c r="B163" s="25"/>
    </row>
    <row r="164" ht="15">
      <c r="B164" s="25"/>
    </row>
    <row r="165" ht="15">
      <c r="B165" s="25"/>
    </row>
    <row r="166" ht="15">
      <c r="B166" s="25"/>
    </row>
    <row r="167" ht="15">
      <c r="B167" s="25"/>
    </row>
    <row r="168" ht="15">
      <c r="B168" s="25"/>
    </row>
    <row r="169" ht="15">
      <c r="B169" s="25"/>
    </row>
    <row r="170" ht="15">
      <c r="B170" s="25"/>
    </row>
    <row r="171" ht="15">
      <c r="B171" s="25"/>
    </row>
    <row r="172" ht="15">
      <c r="B172" s="25"/>
    </row>
    <row r="173" ht="15">
      <c r="B173" s="25"/>
    </row>
    <row r="174" ht="15">
      <c r="B174" s="25"/>
    </row>
    <row r="175" ht="15">
      <c r="B175" s="25"/>
    </row>
    <row r="176" ht="15">
      <c r="B176" s="25"/>
    </row>
    <row r="177" ht="15">
      <c r="B177" s="25"/>
    </row>
    <row r="178" ht="15">
      <c r="B178" s="25"/>
    </row>
    <row r="179" ht="15">
      <c r="B179" s="25"/>
    </row>
    <row r="180" ht="15">
      <c r="B180" s="25"/>
    </row>
    <row r="181" ht="15">
      <c r="B181" s="25"/>
    </row>
    <row r="182" ht="15">
      <c r="B182" s="25"/>
    </row>
    <row r="183" ht="15">
      <c r="B183" s="25"/>
    </row>
    <row r="184" ht="15">
      <c r="B184" s="25"/>
    </row>
    <row r="185" ht="15">
      <c r="B185" s="25"/>
    </row>
    <row r="186" ht="15">
      <c r="B186" s="25"/>
    </row>
    <row r="187" ht="15">
      <c r="B187" s="25"/>
    </row>
    <row r="188" ht="15">
      <c r="B188" s="25"/>
    </row>
    <row r="189" ht="15">
      <c r="B189" s="25"/>
    </row>
    <row r="190" ht="15">
      <c r="B190" s="25"/>
    </row>
    <row r="191" ht="15">
      <c r="B191" s="25"/>
    </row>
    <row r="192" ht="15">
      <c r="B192" s="25"/>
    </row>
    <row r="193" ht="15">
      <c r="B193" s="25"/>
    </row>
    <row r="194" ht="15">
      <c r="B194" s="25"/>
    </row>
    <row r="195" ht="15">
      <c r="B195" s="25"/>
    </row>
    <row r="196" ht="15">
      <c r="B196" s="25"/>
    </row>
    <row r="197" ht="15">
      <c r="B197" s="25"/>
    </row>
    <row r="198" ht="15">
      <c r="B198" s="25"/>
    </row>
    <row r="199" ht="15">
      <c r="B199" s="25"/>
    </row>
    <row r="200" ht="15">
      <c r="B200" s="25"/>
    </row>
    <row r="201" ht="15">
      <c r="B201" s="25"/>
    </row>
    <row r="202" ht="15">
      <c r="B202" s="25"/>
    </row>
    <row r="203" ht="15">
      <c r="B203" s="25"/>
    </row>
    <row r="204" ht="15">
      <c r="B204" s="25"/>
    </row>
    <row r="205" ht="15">
      <c r="B205" s="25"/>
    </row>
    <row r="206" ht="15">
      <c r="B206" s="25"/>
    </row>
    <row r="207" ht="15">
      <c r="B207" s="25"/>
    </row>
    <row r="208" ht="15">
      <c r="B208" s="25"/>
    </row>
    <row r="209" ht="15">
      <c r="B209" s="25"/>
    </row>
    <row r="210" ht="15">
      <c r="B210" s="25"/>
    </row>
    <row r="211" ht="15">
      <c r="B211" s="25"/>
    </row>
    <row r="212" ht="15">
      <c r="B212" s="25"/>
    </row>
    <row r="213" ht="15">
      <c r="B213" s="25"/>
    </row>
    <row r="214" ht="15">
      <c r="B214" s="25"/>
    </row>
    <row r="215" ht="15">
      <c r="B215" s="25"/>
    </row>
    <row r="216" ht="15">
      <c r="B216" s="25"/>
    </row>
    <row r="217" ht="15">
      <c r="B217" s="25"/>
    </row>
    <row r="218" ht="15">
      <c r="B218" s="25"/>
    </row>
    <row r="219" ht="15">
      <c r="B219" s="25"/>
    </row>
    <row r="220" ht="15">
      <c r="B220" s="25"/>
    </row>
    <row r="221" ht="15">
      <c r="B221" s="25"/>
    </row>
    <row r="222" ht="15">
      <c r="B222" s="25"/>
    </row>
    <row r="223" ht="15">
      <c r="B223" s="25"/>
    </row>
    <row r="224" ht="15">
      <c r="B224" s="25"/>
    </row>
    <row r="225" ht="15">
      <c r="B225" s="25"/>
    </row>
    <row r="226" ht="15">
      <c r="B226" s="25"/>
    </row>
    <row r="227" ht="15">
      <c r="B227" s="25"/>
    </row>
    <row r="228" ht="15">
      <c r="B228" s="25"/>
    </row>
    <row r="229" ht="15">
      <c r="B229" s="25"/>
    </row>
    <row r="230" ht="15">
      <c r="B230" s="25"/>
    </row>
    <row r="231" ht="15">
      <c r="B231" s="25"/>
    </row>
    <row r="232" ht="15">
      <c r="B232" s="25"/>
    </row>
    <row r="233" ht="15">
      <c r="B233" s="25"/>
    </row>
    <row r="234" ht="15">
      <c r="B234" s="25"/>
    </row>
    <row r="235" ht="15">
      <c r="B235" s="25"/>
    </row>
    <row r="236" ht="15">
      <c r="B236" s="25"/>
    </row>
    <row r="237" ht="15">
      <c r="B237" s="25"/>
    </row>
    <row r="238" ht="15">
      <c r="B238" s="25"/>
    </row>
    <row r="239" ht="15">
      <c r="B239" s="25"/>
    </row>
    <row r="240" ht="15">
      <c r="B240" s="25"/>
    </row>
    <row r="241" ht="15">
      <c r="B241" s="25"/>
    </row>
    <row r="242" ht="15">
      <c r="B242" s="25"/>
    </row>
    <row r="243" ht="15">
      <c r="B243" s="25"/>
    </row>
    <row r="244" ht="15">
      <c r="B244" s="25"/>
    </row>
    <row r="245" ht="15">
      <c r="B245" s="25"/>
    </row>
    <row r="246" ht="15">
      <c r="B246" s="25"/>
    </row>
    <row r="247" ht="15">
      <c r="B247" s="25"/>
    </row>
    <row r="248" ht="15">
      <c r="B248" s="25"/>
    </row>
    <row r="249" ht="15">
      <c r="B249" s="25"/>
    </row>
    <row r="250" ht="15">
      <c r="B250" s="25"/>
    </row>
    <row r="251" ht="15">
      <c r="B251" s="25"/>
    </row>
    <row r="252" ht="15">
      <c r="B252" s="25"/>
    </row>
    <row r="253" ht="15">
      <c r="B253" s="25"/>
    </row>
    <row r="254" ht="15">
      <c r="B254" s="25"/>
    </row>
    <row r="255" ht="15">
      <c r="B255" s="25"/>
    </row>
    <row r="256" ht="15">
      <c r="B256" s="25"/>
    </row>
    <row r="257" ht="15">
      <c r="B257" s="25"/>
    </row>
    <row r="258" ht="15">
      <c r="B258" s="25"/>
    </row>
    <row r="259" ht="15">
      <c r="B259" s="25"/>
    </row>
    <row r="260" ht="15">
      <c r="B260" s="25"/>
    </row>
    <row r="261" ht="15">
      <c r="B261" s="25"/>
    </row>
    <row r="262" ht="15">
      <c r="B262" s="25"/>
    </row>
    <row r="263" ht="15">
      <c r="B263" s="25"/>
    </row>
    <row r="264" ht="15">
      <c r="B264" s="25"/>
    </row>
    <row r="265" ht="15">
      <c r="B265" s="25"/>
    </row>
    <row r="266" ht="15">
      <c r="B266" s="25"/>
    </row>
    <row r="267" ht="15">
      <c r="B267" s="25"/>
    </row>
    <row r="268" ht="15">
      <c r="B268" s="25"/>
    </row>
    <row r="269" ht="15">
      <c r="B269" s="25"/>
    </row>
    <row r="270" ht="15">
      <c r="B270" s="25"/>
    </row>
    <row r="271" ht="15">
      <c r="B271" s="25"/>
    </row>
    <row r="272" ht="15">
      <c r="B272" s="25"/>
    </row>
    <row r="273" ht="15">
      <c r="B273" s="25"/>
    </row>
    <row r="274" ht="15">
      <c r="B274" s="25"/>
    </row>
    <row r="275" ht="15">
      <c r="B275" s="25"/>
    </row>
    <row r="276" ht="15">
      <c r="B276" s="25"/>
    </row>
    <row r="277" ht="15">
      <c r="B277" s="25"/>
    </row>
    <row r="278" ht="15">
      <c r="B278" s="25"/>
    </row>
    <row r="279" ht="15">
      <c r="B279" s="25"/>
    </row>
    <row r="280" ht="15">
      <c r="B280" s="25"/>
    </row>
    <row r="281" ht="15">
      <c r="B281" s="25"/>
    </row>
    <row r="282" ht="15">
      <c r="B282" s="25"/>
    </row>
    <row r="283" ht="15">
      <c r="B283" s="25"/>
    </row>
    <row r="284" ht="15">
      <c r="B284" s="25"/>
    </row>
    <row r="285" ht="15">
      <c r="B285" s="25"/>
    </row>
    <row r="286" ht="15">
      <c r="B286" s="25"/>
    </row>
    <row r="287" ht="15">
      <c r="B287" s="25"/>
    </row>
    <row r="288" ht="15">
      <c r="B288" s="25"/>
    </row>
    <row r="289" ht="15">
      <c r="B289" s="25"/>
    </row>
    <row r="290" ht="15">
      <c r="B290" s="25"/>
    </row>
    <row r="291" ht="15">
      <c r="B291" s="25"/>
    </row>
    <row r="292" ht="15">
      <c r="B292" s="25"/>
    </row>
    <row r="293" ht="15">
      <c r="B293" s="25"/>
    </row>
    <row r="294" ht="15">
      <c r="B294" s="25"/>
    </row>
    <row r="295" ht="15">
      <c r="B295" s="25"/>
    </row>
    <row r="296" ht="15">
      <c r="B296" s="25"/>
    </row>
    <row r="297" ht="15">
      <c r="B297" s="25"/>
    </row>
    <row r="298" ht="15">
      <c r="B298" s="25"/>
    </row>
    <row r="299" ht="15">
      <c r="B299" s="25"/>
    </row>
    <row r="300" ht="15">
      <c r="B300" s="25"/>
    </row>
    <row r="301" ht="15">
      <c r="B301" s="25"/>
    </row>
    <row r="302" ht="15">
      <c r="B302" s="25"/>
    </row>
    <row r="303" ht="15">
      <c r="B303" s="25"/>
    </row>
    <row r="304" ht="15">
      <c r="B304" s="25"/>
    </row>
    <row r="305" ht="15">
      <c r="B305" s="25"/>
    </row>
    <row r="306" ht="15">
      <c r="B306" s="25"/>
    </row>
    <row r="307" ht="15">
      <c r="B307" s="25"/>
    </row>
    <row r="308" ht="15">
      <c r="B308" s="25"/>
    </row>
    <row r="309" ht="15">
      <c r="B309" s="25"/>
    </row>
    <row r="310" ht="15">
      <c r="B310" s="25"/>
    </row>
    <row r="311" ht="15">
      <c r="B311" s="25"/>
    </row>
    <row r="312" ht="15">
      <c r="B312" s="25"/>
    </row>
    <row r="313" ht="15">
      <c r="B313" s="25"/>
    </row>
    <row r="314" ht="15">
      <c r="B314" s="25"/>
    </row>
    <row r="315" ht="15">
      <c r="B315" s="25"/>
    </row>
    <row r="316" ht="15">
      <c r="B316" s="25"/>
    </row>
    <row r="317" ht="15">
      <c r="B317" s="25"/>
    </row>
    <row r="318" ht="15">
      <c r="B318" s="25"/>
    </row>
    <row r="319" ht="15">
      <c r="B319" s="25"/>
    </row>
    <row r="320" ht="15">
      <c r="B320" s="25"/>
    </row>
    <row r="321" ht="15">
      <c r="B321" s="25"/>
    </row>
    <row r="322" ht="15">
      <c r="B322" s="25"/>
    </row>
    <row r="323" ht="15">
      <c r="B323" s="25"/>
    </row>
    <row r="324" ht="15">
      <c r="B324" s="25"/>
    </row>
    <row r="325" ht="15">
      <c r="B325" s="25"/>
    </row>
    <row r="326" ht="15">
      <c r="B326" s="25"/>
    </row>
    <row r="327" ht="15">
      <c r="B327" s="25"/>
    </row>
    <row r="328" ht="15">
      <c r="B328" s="25"/>
    </row>
    <row r="329" ht="15">
      <c r="B329" s="25"/>
    </row>
    <row r="330" ht="15">
      <c r="B330" s="25"/>
    </row>
    <row r="331" ht="15">
      <c r="B331" s="25"/>
    </row>
    <row r="332" ht="15">
      <c r="B332" s="25"/>
    </row>
    <row r="333" ht="15">
      <c r="B333" s="25"/>
    </row>
    <row r="334" ht="15">
      <c r="B334" s="25"/>
    </row>
    <row r="335" ht="15">
      <c r="B335" s="25"/>
    </row>
    <row r="336" ht="15">
      <c r="B336" s="25"/>
    </row>
    <row r="337" ht="15">
      <c r="B337" s="25"/>
    </row>
    <row r="338" ht="15">
      <c r="B338" s="25"/>
    </row>
    <row r="339" ht="15">
      <c r="B339" s="25"/>
    </row>
    <row r="340" ht="15">
      <c r="B340" s="25"/>
    </row>
    <row r="341" ht="15">
      <c r="B341" s="25"/>
    </row>
    <row r="342" ht="15">
      <c r="B342" s="25"/>
    </row>
    <row r="343" ht="15">
      <c r="B343" s="25"/>
    </row>
    <row r="344" ht="15">
      <c r="B344" s="25"/>
    </row>
    <row r="345" ht="15">
      <c r="B345" s="25"/>
    </row>
    <row r="346" ht="15">
      <c r="B346" s="25"/>
    </row>
    <row r="347" ht="15">
      <c r="B347" s="25"/>
    </row>
    <row r="348" ht="15">
      <c r="B348" s="25"/>
    </row>
    <row r="349" ht="15">
      <c r="B349" s="25"/>
    </row>
    <row r="350" ht="15">
      <c r="B350" s="25"/>
    </row>
    <row r="351" ht="15">
      <c r="B351" s="25"/>
    </row>
    <row r="352" ht="15">
      <c r="B352" s="25"/>
    </row>
    <row r="353" ht="15">
      <c r="B353" s="25"/>
    </row>
    <row r="354" ht="15">
      <c r="B354" s="25"/>
    </row>
    <row r="355" ht="15">
      <c r="B355" s="25"/>
    </row>
    <row r="356" ht="15">
      <c r="B356" s="25"/>
    </row>
    <row r="357" ht="15">
      <c r="B357" s="25"/>
    </row>
    <row r="358" ht="15">
      <c r="B358" s="25"/>
    </row>
    <row r="359" ht="15">
      <c r="B359" s="25"/>
    </row>
    <row r="360" ht="15">
      <c r="B360" s="25"/>
    </row>
    <row r="361" ht="15">
      <c r="B361" s="25"/>
    </row>
    <row r="362" ht="15">
      <c r="B362" s="25"/>
    </row>
    <row r="363" ht="15">
      <c r="B363" s="25"/>
    </row>
    <row r="364" ht="15">
      <c r="B364" s="25"/>
    </row>
    <row r="365" ht="15">
      <c r="B365" s="25"/>
    </row>
    <row r="366" ht="15">
      <c r="B366" s="25"/>
    </row>
    <row r="367" ht="15">
      <c r="B367" s="25"/>
    </row>
    <row r="368" ht="15">
      <c r="B368" s="25"/>
    </row>
    <row r="369" ht="15">
      <c r="B369" s="25"/>
    </row>
    <row r="370" ht="15">
      <c r="B370" s="25"/>
    </row>
    <row r="371" ht="15">
      <c r="B371" s="25"/>
    </row>
    <row r="372" ht="15">
      <c r="B372" s="25"/>
    </row>
    <row r="373" ht="15">
      <c r="B373" s="25"/>
    </row>
    <row r="374" ht="15">
      <c r="B374" s="25"/>
    </row>
    <row r="375" ht="15">
      <c r="B375" s="25"/>
    </row>
    <row r="376" ht="15">
      <c r="B376" s="25"/>
    </row>
    <row r="377" ht="15">
      <c r="B377" s="25"/>
    </row>
    <row r="378" ht="15">
      <c r="B378" s="25"/>
    </row>
    <row r="379" ht="15">
      <c r="B379" s="25"/>
    </row>
    <row r="380" ht="15">
      <c r="B380" s="25"/>
    </row>
    <row r="381" ht="15">
      <c r="B381" s="25"/>
    </row>
    <row r="382" ht="15">
      <c r="B382" s="25"/>
    </row>
    <row r="383" ht="15">
      <c r="B383" s="25"/>
    </row>
    <row r="384" ht="15">
      <c r="B384" s="25"/>
    </row>
    <row r="385" ht="15">
      <c r="B385" s="25"/>
    </row>
    <row r="386" ht="15">
      <c r="B386" s="25"/>
    </row>
    <row r="387" ht="15">
      <c r="B387" s="25"/>
    </row>
    <row r="388" ht="15">
      <c r="B388" s="25"/>
    </row>
    <row r="389" ht="15">
      <c r="B389" s="25"/>
    </row>
    <row r="390" ht="15">
      <c r="B390" s="25"/>
    </row>
    <row r="391" ht="15">
      <c r="B391" s="25"/>
    </row>
    <row r="392" ht="15">
      <c r="B392" s="25"/>
    </row>
    <row r="393" ht="15">
      <c r="B393" s="25"/>
    </row>
    <row r="394" ht="15">
      <c r="B394" s="25"/>
    </row>
    <row r="395" ht="15">
      <c r="B395" s="25"/>
    </row>
    <row r="396" ht="15">
      <c r="B396" s="25"/>
    </row>
    <row r="397" ht="15">
      <c r="B397" s="25"/>
    </row>
    <row r="398" ht="15">
      <c r="B398" s="25"/>
    </row>
    <row r="399" ht="15">
      <c r="B399" s="25"/>
    </row>
    <row r="400" ht="15">
      <c r="B400" s="25"/>
    </row>
    <row r="401" ht="15">
      <c r="B401" s="25"/>
    </row>
    <row r="402" ht="15">
      <c r="B402" s="25"/>
    </row>
    <row r="403" ht="15">
      <c r="B403" s="25"/>
    </row>
    <row r="404" ht="15">
      <c r="B404" s="25"/>
    </row>
    <row r="405" ht="15">
      <c r="B405" s="25"/>
    </row>
    <row r="406" ht="15">
      <c r="B406" s="25"/>
    </row>
    <row r="407" ht="15">
      <c r="B407" s="25"/>
    </row>
    <row r="408" ht="15">
      <c r="B408" s="25"/>
    </row>
    <row r="409" ht="15">
      <c r="B409" s="25"/>
    </row>
    <row r="410" ht="15">
      <c r="B410" s="25"/>
    </row>
    <row r="411" ht="15">
      <c r="B411" s="25"/>
    </row>
    <row r="412" ht="15">
      <c r="B412" s="25"/>
    </row>
    <row r="413" ht="15">
      <c r="B413" s="25"/>
    </row>
    <row r="414" ht="15">
      <c r="B414" s="25"/>
    </row>
    <row r="415" ht="15">
      <c r="B415" s="25"/>
    </row>
    <row r="416" ht="15">
      <c r="B416" s="25"/>
    </row>
    <row r="417" ht="15">
      <c r="B417" s="25"/>
    </row>
    <row r="418" ht="15">
      <c r="B418" s="25"/>
    </row>
    <row r="419" ht="15">
      <c r="B419" s="25"/>
    </row>
    <row r="420" ht="15">
      <c r="B420" s="25"/>
    </row>
    <row r="421" ht="15">
      <c r="B421" s="25"/>
    </row>
    <row r="422" ht="15">
      <c r="B422" s="25"/>
    </row>
    <row r="423" ht="15">
      <c r="B423" s="25"/>
    </row>
    <row r="424" ht="15">
      <c r="B424" s="25"/>
    </row>
    <row r="425" ht="15">
      <c r="B425" s="25"/>
    </row>
    <row r="426" ht="15">
      <c r="B426" s="25"/>
    </row>
    <row r="427" ht="15">
      <c r="B427" s="25"/>
    </row>
    <row r="428" ht="15">
      <c r="B428" s="25"/>
    </row>
    <row r="429" ht="15">
      <c r="B429" s="25"/>
    </row>
    <row r="430" ht="15">
      <c r="B430" s="25"/>
    </row>
    <row r="431" ht="15">
      <c r="B431" s="25"/>
    </row>
    <row r="432" ht="15">
      <c r="B432" s="25"/>
    </row>
    <row r="433" ht="15">
      <c r="B433" s="25"/>
    </row>
    <row r="434" ht="15">
      <c r="B434" s="25"/>
    </row>
    <row r="435" ht="15">
      <c r="B435" s="25"/>
    </row>
    <row r="436" ht="15">
      <c r="B436" s="25"/>
    </row>
    <row r="437" ht="15">
      <c r="B437" s="25"/>
    </row>
    <row r="438" ht="15">
      <c r="B438" s="25"/>
    </row>
    <row r="439" ht="15">
      <c r="B439" s="25"/>
    </row>
    <row r="440" ht="15">
      <c r="B440" s="25"/>
    </row>
    <row r="441" ht="15">
      <c r="B441" s="25"/>
    </row>
    <row r="442" ht="15">
      <c r="B442" s="25"/>
    </row>
    <row r="443" ht="15">
      <c r="B443" s="25"/>
    </row>
    <row r="444" ht="15">
      <c r="B444" s="25"/>
    </row>
    <row r="445" ht="15">
      <c r="B445" s="25"/>
    </row>
    <row r="446" ht="15">
      <c r="B446" s="25"/>
    </row>
    <row r="447" ht="15">
      <c r="B447" s="25"/>
    </row>
    <row r="448" ht="15">
      <c r="B448" s="25"/>
    </row>
    <row r="449" ht="15">
      <c r="B449" s="25"/>
    </row>
    <row r="450" ht="15">
      <c r="B450" s="25"/>
    </row>
    <row r="451" ht="15">
      <c r="B451" s="25"/>
    </row>
    <row r="452" ht="15">
      <c r="B452" s="25"/>
    </row>
    <row r="453" ht="15">
      <c r="B453" s="25"/>
    </row>
    <row r="454" ht="15">
      <c r="B454" s="25"/>
    </row>
    <row r="455" ht="15">
      <c r="B455" s="25"/>
    </row>
    <row r="456" ht="15">
      <c r="B456" s="25"/>
    </row>
    <row r="457" ht="15">
      <c r="B457" s="25"/>
    </row>
    <row r="458" ht="15">
      <c r="B458" s="25"/>
    </row>
    <row r="459" ht="15">
      <c r="B459" s="25"/>
    </row>
    <row r="460" ht="15">
      <c r="B460" s="25"/>
    </row>
    <row r="461" ht="15">
      <c r="B461" s="25"/>
    </row>
    <row r="462" ht="15">
      <c r="B462" s="25"/>
    </row>
    <row r="463" ht="15">
      <c r="B463" s="25"/>
    </row>
    <row r="464" ht="15">
      <c r="B464" s="25"/>
    </row>
    <row r="465" ht="15">
      <c r="B465" s="25"/>
    </row>
    <row r="466" ht="15">
      <c r="B466" s="25"/>
    </row>
    <row r="467" ht="15">
      <c r="B467" s="25"/>
    </row>
    <row r="468" ht="15">
      <c r="B468" s="25"/>
    </row>
    <row r="469" ht="15">
      <c r="B469" s="25"/>
    </row>
    <row r="470" ht="15">
      <c r="B470" s="25"/>
    </row>
    <row r="471" ht="15">
      <c r="B471" s="25"/>
    </row>
    <row r="472" ht="15">
      <c r="B472" s="25"/>
    </row>
    <row r="473" ht="15">
      <c r="B473" s="25"/>
    </row>
    <row r="474" ht="15">
      <c r="B474" s="25"/>
    </row>
    <row r="475" ht="15">
      <c r="B475" s="25"/>
    </row>
    <row r="476" ht="15">
      <c r="B476" s="25"/>
    </row>
    <row r="477" ht="15">
      <c r="B477" s="25"/>
    </row>
    <row r="478" ht="15">
      <c r="B478" s="25"/>
    </row>
    <row r="479" ht="15">
      <c r="B479" s="25"/>
    </row>
    <row r="480" ht="15">
      <c r="B480" s="25"/>
    </row>
    <row r="481" ht="15">
      <c r="B481" s="25"/>
    </row>
    <row r="482" ht="15">
      <c r="B482" s="25"/>
    </row>
    <row r="483" ht="15">
      <c r="B483" s="25"/>
    </row>
    <row r="484" ht="15">
      <c r="B484" s="25"/>
    </row>
    <row r="485" ht="15">
      <c r="B485" s="25"/>
    </row>
    <row r="486" ht="15">
      <c r="B486" s="25"/>
    </row>
    <row r="487" ht="15">
      <c r="B487" s="25"/>
    </row>
    <row r="488" ht="15">
      <c r="B488" s="25"/>
    </row>
    <row r="489" ht="15">
      <c r="B489" s="25"/>
    </row>
    <row r="490" ht="15">
      <c r="B490" s="25"/>
    </row>
    <row r="491" ht="15">
      <c r="B491" s="25"/>
    </row>
    <row r="492" ht="15">
      <c r="B492" s="25"/>
    </row>
    <row r="493" ht="15">
      <c r="B493" s="25"/>
    </row>
    <row r="494" ht="15">
      <c r="B494" s="25"/>
    </row>
    <row r="495" ht="15">
      <c r="B495" s="25"/>
    </row>
    <row r="496" ht="15">
      <c r="B496" s="25"/>
    </row>
    <row r="497" ht="15">
      <c r="B497" s="25"/>
    </row>
    <row r="498" ht="15">
      <c r="B498" s="25"/>
    </row>
    <row r="499" ht="15">
      <c r="B499" s="25"/>
    </row>
    <row r="500" ht="15">
      <c r="B500" s="25"/>
    </row>
    <row r="501" ht="15">
      <c r="B501" s="25"/>
    </row>
    <row r="502" ht="15">
      <c r="B502" s="25"/>
    </row>
    <row r="503" ht="15">
      <c r="B503" s="25"/>
    </row>
    <row r="504" ht="15">
      <c r="B504" s="25"/>
    </row>
    <row r="505" ht="15">
      <c r="B505" s="25"/>
    </row>
    <row r="506" ht="15">
      <c r="B506" s="25"/>
    </row>
    <row r="507" ht="15">
      <c r="B507" s="25"/>
    </row>
    <row r="508" ht="15">
      <c r="B508" s="25"/>
    </row>
    <row r="509" ht="15">
      <c r="B509" s="25"/>
    </row>
    <row r="510" ht="15">
      <c r="B510" s="25"/>
    </row>
    <row r="511" ht="15">
      <c r="B511" s="25"/>
    </row>
    <row r="512" ht="15">
      <c r="B512" s="25"/>
    </row>
    <row r="513" ht="15">
      <c r="B513" s="25"/>
    </row>
    <row r="514" ht="15">
      <c r="B514" s="25"/>
    </row>
    <row r="515" ht="15">
      <c r="B515" s="25"/>
    </row>
    <row r="516" ht="15">
      <c r="B516" s="25"/>
    </row>
    <row r="517" ht="15">
      <c r="B517" s="25"/>
    </row>
    <row r="518" ht="15">
      <c r="B518" s="25"/>
    </row>
    <row r="519" ht="15">
      <c r="B519" s="25"/>
    </row>
    <row r="520" ht="15">
      <c r="B520" s="25"/>
    </row>
    <row r="521" ht="15">
      <c r="B521" s="25"/>
    </row>
    <row r="522" ht="15">
      <c r="B522" s="25"/>
    </row>
    <row r="523" ht="15">
      <c r="B523" s="25"/>
    </row>
    <row r="524" ht="15">
      <c r="B524" s="25"/>
    </row>
    <row r="525" ht="15">
      <c r="B525" s="25"/>
    </row>
    <row r="526" ht="15">
      <c r="B526" s="25"/>
    </row>
    <row r="527" ht="15">
      <c r="B527" s="25"/>
    </row>
    <row r="528" ht="15">
      <c r="B528" s="25"/>
    </row>
    <row r="529" ht="15">
      <c r="B529" s="25"/>
    </row>
    <row r="530" ht="15">
      <c r="B530" s="25"/>
    </row>
    <row r="531" ht="15">
      <c r="B531" s="25"/>
    </row>
    <row r="532" ht="15">
      <c r="B532" s="25"/>
    </row>
    <row r="533" ht="15">
      <c r="B533" s="25"/>
    </row>
    <row r="534" ht="15">
      <c r="B534" s="25"/>
    </row>
    <row r="535" ht="15">
      <c r="B535" s="25"/>
    </row>
    <row r="536" ht="15">
      <c r="B536" s="25"/>
    </row>
    <row r="537" ht="15">
      <c r="B537" s="25"/>
    </row>
    <row r="538" ht="15">
      <c r="B538" s="25"/>
    </row>
    <row r="539" ht="15">
      <c r="B539" s="25"/>
    </row>
    <row r="540" ht="15">
      <c r="B540" s="25"/>
    </row>
    <row r="541" ht="15">
      <c r="B541" s="25"/>
    </row>
    <row r="542" ht="15">
      <c r="B542" s="25"/>
    </row>
    <row r="543" ht="15">
      <c r="B543" s="25"/>
    </row>
    <row r="544" ht="15">
      <c r="B544" s="25"/>
    </row>
    <row r="545" ht="15">
      <c r="B545" s="25"/>
    </row>
    <row r="546" ht="15">
      <c r="B546" s="25"/>
    </row>
    <row r="547" ht="15">
      <c r="B547" s="25"/>
    </row>
    <row r="548" ht="15">
      <c r="B548" s="25"/>
    </row>
    <row r="549" ht="15">
      <c r="B549" s="25"/>
    </row>
    <row r="550" ht="15">
      <c r="B550" s="25"/>
    </row>
    <row r="551" ht="15">
      <c r="B551" s="25"/>
    </row>
    <row r="552" ht="15">
      <c r="B552" s="25"/>
    </row>
    <row r="553" ht="15">
      <c r="B553" s="25"/>
    </row>
    <row r="554" ht="15">
      <c r="B554" s="25"/>
    </row>
    <row r="555" ht="15">
      <c r="B555" s="25"/>
    </row>
    <row r="556" ht="15">
      <c r="B556" s="25"/>
    </row>
    <row r="557" ht="15">
      <c r="B557" s="25"/>
    </row>
    <row r="558" ht="15">
      <c r="B558" s="25"/>
    </row>
    <row r="559" ht="15">
      <c r="B559" s="25"/>
    </row>
    <row r="560" ht="15">
      <c r="B560" s="25"/>
    </row>
    <row r="561" ht="15">
      <c r="B561" s="25"/>
    </row>
    <row r="562" ht="15">
      <c r="B562" s="25"/>
    </row>
    <row r="563" ht="15">
      <c r="B563" s="25"/>
    </row>
    <row r="564" ht="15">
      <c r="B564" s="25"/>
    </row>
    <row r="565" ht="15">
      <c r="B565" s="25"/>
    </row>
    <row r="566" ht="15">
      <c r="B566" s="25"/>
    </row>
    <row r="567" ht="15">
      <c r="B567" s="25"/>
    </row>
    <row r="568" ht="15">
      <c r="B568" s="25"/>
    </row>
    <row r="569" ht="15">
      <c r="B569" s="25"/>
    </row>
    <row r="570" ht="15">
      <c r="B570" s="25"/>
    </row>
    <row r="571" ht="15">
      <c r="B571" s="25"/>
    </row>
    <row r="572" ht="15">
      <c r="B572" s="25"/>
    </row>
    <row r="573" ht="15">
      <c r="B573" s="25"/>
    </row>
    <row r="574" ht="15">
      <c r="B574" s="25"/>
    </row>
    <row r="575" ht="15">
      <c r="B575" s="25"/>
    </row>
    <row r="576" ht="15">
      <c r="B576" s="25"/>
    </row>
    <row r="577" ht="15">
      <c r="B577" s="25"/>
    </row>
    <row r="578" ht="15">
      <c r="B578" s="25"/>
    </row>
    <row r="579" ht="15">
      <c r="B579" s="25"/>
    </row>
    <row r="580" ht="15">
      <c r="B580" s="25"/>
    </row>
    <row r="581" ht="15">
      <c r="B581" s="25"/>
    </row>
    <row r="582" ht="15">
      <c r="B582" s="25"/>
    </row>
    <row r="583" ht="15">
      <c r="B583" s="25"/>
    </row>
    <row r="584" ht="15">
      <c r="B584" s="25"/>
    </row>
    <row r="585" ht="15">
      <c r="B585" s="25"/>
    </row>
    <row r="586" ht="15">
      <c r="B586" s="25"/>
    </row>
    <row r="587" ht="15">
      <c r="B587" s="25"/>
    </row>
    <row r="588" ht="15">
      <c r="B588" s="25"/>
    </row>
    <row r="589" ht="15">
      <c r="B589" s="25"/>
    </row>
    <row r="590" ht="15">
      <c r="B590" s="25"/>
    </row>
    <row r="591" ht="15">
      <c r="B591" s="25"/>
    </row>
    <row r="592" ht="15">
      <c r="B592" s="25"/>
    </row>
    <row r="593" ht="15">
      <c r="B593" s="25"/>
    </row>
    <row r="594" ht="15">
      <c r="B594" s="25"/>
    </row>
    <row r="595" ht="15">
      <c r="B595" s="25"/>
    </row>
    <row r="596" ht="15">
      <c r="B596" s="25"/>
    </row>
    <row r="597" ht="15">
      <c r="B597" s="25"/>
    </row>
    <row r="598" ht="15">
      <c r="B598" s="25"/>
    </row>
    <row r="599" ht="15">
      <c r="B599" s="25"/>
    </row>
    <row r="600" ht="15">
      <c r="B600" s="25"/>
    </row>
    <row r="601" ht="15">
      <c r="B601" s="25"/>
    </row>
    <row r="602" ht="15">
      <c r="B602" s="25"/>
    </row>
    <row r="603" ht="15">
      <c r="B603" s="25"/>
    </row>
    <row r="604" ht="15">
      <c r="B604" s="25"/>
    </row>
    <row r="605" ht="15">
      <c r="B605" s="25"/>
    </row>
    <row r="606" ht="15">
      <c r="B606" s="25"/>
    </row>
    <row r="607" ht="15">
      <c r="B607" s="25"/>
    </row>
    <row r="608" ht="15">
      <c r="B608" s="25"/>
    </row>
    <row r="609" ht="15">
      <c r="B609" s="25"/>
    </row>
    <row r="610" ht="15">
      <c r="B610" s="25"/>
    </row>
    <row r="611" ht="15">
      <c r="B611" s="25"/>
    </row>
    <row r="612" ht="15">
      <c r="B612" s="25"/>
    </row>
    <row r="613" ht="15">
      <c r="B613" s="25"/>
    </row>
    <row r="614" ht="15">
      <c r="B614" s="25"/>
    </row>
    <row r="615" ht="15">
      <c r="B615" s="25"/>
    </row>
    <row r="616" ht="15">
      <c r="B616" s="25"/>
    </row>
    <row r="617" ht="15">
      <c r="B617" s="25"/>
    </row>
    <row r="618" ht="15">
      <c r="B618" s="25"/>
    </row>
    <row r="619" ht="15">
      <c r="B619" s="25"/>
    </row>
    <row r="620" ht="15">
      <c r="B620" s="25"/>
    </row>
    <row r="621" ht="15">
      <c r="B621" s="25"/>
    </row>
    <row r="622" ht="15">
      <c r="B622" s="25"/>
    </row>
    <row r="623" ht="15">
      <c r="B623" s="25"/>
    </row>
    <row r="624" ht="15">
      <c r="B624" s="25"/>
    </row>
    <row r="625" ht="15">
      <c r="B625" s="25"/>
    </row>
    <row r="626" ht="15">
      <c r="B626" s="25"/>
    </row>
    <row r="627" ht="15">
      <c r="B627" s="25"/>
    </row>
    <row r="628" ht="15">
      <c r="B628" s="25"/>
    </row>
    <row r="629" ht="15">
      <c r="B629" s="25"/>
    </row>
    <row r="630" ht="15">
      <c r="B630" s="25"/>
    </row>
    <row r="631" ht="15">
      <c r="B631" s="25"/>
    </row>
    <row r="632" ht="15">
      <c r="B632" s="25"/>
    </row>
    <row r="633" ht="15">
      <c r="B633" s="25"/>
    </row>
    <row r="634" ht="15">
      <c r="B634" s="25"/>
    </row>
    <row r="635" ht="15">
      <c r="B635" s="25"/>
    </row>
    <row r="636" ht="15">
      <c r="B636" s="25"/>
    </row>
    <row r="637" ht="15">
      <c r="B637" s="25"/>
    </row>
    <row r="638" ht="15">
      <c r="B638" s="25"/>
    </row>
    <row r="639" ht="15">
      <c r="B639" s="25"/>
    </row>
    <row r="640" ht="15">
      <c r="B640" s="25"/>
    </row>
    <row r="641" ht="15">
      <c r="B641" s="25"/>
    </row>
    <row r="642" ht="15">
      <c r="B642" s="25"/>
    </row>
    <row r="643" ht="15">
      <c r="B643" s="25"/>
    </row>
    <row r="644" ht="15">
      <c r="B644" s="25"/>
    </row>
    <row r="645" ht="15">
      <c r="B645" s="25"/>
    </row>
    <row r="646" ht="15">
      <c r="B646" s="25"/>
    </row>
    <row r="647" ht="15">
      <c r="B647" s="25"/>
    </row>
    <row r="648" ht="15">
      <c r="B648" s="25"/>
    </row>
    <row r="649" ht="15">
      <c r="B649" s="25"/>
    </row>
    <row r="650" ht="15">
      <c r="B650" s="25"/>
    </row>
    <row r="651" ht="15">
      <c r="B651" s="25"/>
    </row>
    <row r="652" ht="15">
      <c r="B652" s="25"/>
    </row>
    <row r="653" ht="15">
      <c r="B653" s="25"/>
    </row>
    <row r="654" ht="15">
      <c r="B654" s="25"/>
    </row>
    <row r="655" ht="15">
      <c r="B655" s="25"/>
    </row>
    <row r="656" ht="15">
      <c r="B656" s="25"/>
    </row>
    <row r="657" ht="15">
      <c r="B657" s="25"/>
    </row>
    <row r="658" ht="15">
      <c r="B658" s="25"/>
    </row>
  </sheetData>
  <sheetProtection/>
  <mergeCells count="17">
    <mergeCell ref="A26:B26"/>
    <mergeCell ref="A27:B27"/>
    <mergeCell ref="A24:B24"/>
    <mergeCell ref="A20:B20"/>
    <mergeCell ref="A21:B21"/>
    <mergeCell ref="A22:B22"/>
    <mergeCell ref="A23:B23"/>
    <mergeCell ref="A25:B25"/>
    <mergeCell ref="A16:B16"/>
    <mergeCell ref="A17:B17"/>
    <mergeCell ref="A19:B19"/>
    <mergeCell ref="A1:C1"/>
    <mergeCell ref="A2:C2"/>
    <mergeCell ref="A3:C3"/>
    <mergeCell ref="A14:B14"/>
    <mergeCell ref="A13:B13"/>
    <mergeCell ref="A15:B15"/>
  </mergeCells>
  <printOptions/>
  <pageMargins left="0.75" right="0.75" top="1" bottom="1" header="0.5" footer="0.5"/>
  <pageSetup fitToHeight="1" fitToWidth="1" horizontalDpi="600" verticalDpi="600" orientation="portrait" scale="61"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S486"/>
  <sheetViews>
    <sheetView zoomScale="75" zoomScaleNormal="75" zoomScalePageLayoutView="0" workbookViewId="0" topLeftCell="A1">
      <pane ySplit="13" topLeftCell="A14" activePane="bottomLeft" state="frozen"/>
      <selection pane="topLeft" activeCell="A1" sqref="A1"/>
      <selection pane="bottomLeft" activeCell="H16" sqref="H16"/>
    </sheetView>
  </sheetViews>
  <sheetFormatPr defaultColWidth="11.4453125" defaultRowHeight="15"/>
  <cols>
    <col min="1" max="1" width="22.77734375" style="355" customWidth="1"/>
    <col min="2" max="2" width="30.77734375" style="355" customWidth="1"/>
    <col min="3" max="3" width="13.77734375" style="355" customWidth="1"/>
    <col min="4" max="4" width="15.10546875" style="355" customWidth="1"/>
    <col min="5" max="5" width="13.77734375" style="417" customWidth="1"/>
    <col min="6" max="6" width="11.4453125" style="355" customWidth="1"/>
    <col min="7" max="7" width="15.99609375" style="418" customWidth="1"/>
    <col min="8" max="8" width="16.21484375" style="355" customWidth="1"/>
    <col min="9" max="9" width="9.99609375" style="355" customWidth="1"/>
    <col min="10" max="10" width="14.21484375" style="355" customWidth="1"/>
    <col min="11" max="11" width="15.3359375" style="355" customWidth="1"/>
    <col min="12" max="16384" width="11.4453125" style="355" customWidth="1"/>
  </cols>
  <sheetData>
    <row r="1" spans="1:19" ht="16.5" customHeight="1">
      <c r="A1" s="941" t="s">
        <v>609</v>
      </c>
      <c r="B1" s="980"/>
      <c r="C1" s="980"/>
      <c r="D1" s="980"/>
      <c r="E1" s="980"/>
      <c r="F1" s="980"/>
      <c r="G1" s="980"/>
      <c r="H1" s="980"/>
      <c r="I1" s="980"/>
      <c r="J1" s="980"/>
      <c r="K1" s="980"/>
      <c r="L1" s="354"/>
      <c r="M1" s="354"/>
      <c r="N1" s="354"/>
      <c r="O1" s="354"/>
      <c r="P1" s="354"/>
      <c r="Q1" s="354"/>
      <c r="R1" s="354"/>
      <c r="S1" s="354"/>
    </row>
    <row r="2" spans="1:11" ht="16.5" customHeight="1">
      <c r="A2" s="981" t="str">
        <f>+'budget4542.a'!A2</f>
        <v>LOCAL HEALTH DEPARTMENT BUDGET PACKAGE</v>
      </c>
      <c r="B2" s="980"/>
      <c r="C2" s="980"/>
      <c r="D2" s="980"/>
      <c r="E2" s="980"/>
      <c r="F2" s="980"/>
      <c r="G2" s="980"/>
      <c r="H2" s="980"/>
      <c r="I2" s="980"/>
      <c r="J2" s="980"/>
      <c r="K2" s="980"/>
    </row>
    <row r="3" spans="1:11" ht="16.5" customHeight="1">
      <c r="A3" s="981" t="s">
        <v>10</v>
      </c>
      <c r="B3" s="980"/>
      <c r="C3" s="980"/>
      <c r="D3" s="980"/>
      <c r="E3" s="980"/>
      <c r="F3" s="980"/>
      <c r="G3" s="980"/>
      <c r="H3" s="980"/>
      <c r="I3" s="980"/>
      <c r="J3" s="980"/>
      <c r="K3" s="980"/>
    </row>
    <row r="4" spans="1:11" ht="19.5" customHeight="1">
      <c r="A4" s="356"/>
      <c r="B4" s="357"/>
      <c r="C4" s="357"/>
      <c r="D4" s="358"/>
      <c r="E4" s="358"/>
      <c r="F4" s="356"/>
      <c r="G4" s="359"/>
      <c r="H4" s="360"/>
      <c r="I4" s="361"/>
      <c r="J4" s="361"/>
      <c r="K4" s="356"/>
    </row>
    <row r="5" spans="1:11" ht="21" customHeight="1" thickBot="1">
      <c r="A5" s="362" t="str">
        <f>+'budget4542.a'!B6</f>
        <v>LOCAL AGENCY:</v>
      </c>
      <c r="B5" s="419">
        <f>+'budget4542.a'!D6</f>
        <v>0</v>
      </c>
      <c r="C5" s="363"/>
      <c r="D5" s="364"/>
      <c r="E5" s="364"/>
      <c r="F5" s="365"/>
      <c r="G5" s="366"/>
      <c r="H5" s="367" t="str">
        <f>+'budget4542.a'!G6</f>
        <v>ORIGINAL BUDG. (Y/N):   </v>
      </c>
      <c r="I5" s="368"/>
      <c r="J5" s="368"/>
      <c r="K5" s="356"/>
    </row>
    <row r="6" spans="1:11" ht="21" customHeight="1" thickBot="1" thickTop="1">
      <c r="A6" s="369" t="str">
        <f>+'budget4542.a'!B10</f>
        <v>PROJECT TITLE:                           </v>
      </c>
      <c r="B6" s="420" t="str">
        <f>+'budget4542.a'!D10</f>
        <v>WIC-BFPC Program</v>
      </c>
      <c r="C6" s="370"/>
      <c r="D6" s="364"/>
      <c r="E6" s="364"/>
      <c r="F6" s="365"/>
      <c r="G6" s="366"/>
      <c r="H6" s="367" t="str">
        <f>+'budget4542.a'!G7</f>
        <v>MODIFICATION:                 #</v>
      </c>
      <c r="I6" s="368"/>
      <c r="J6" s="368"/>
      <c r="K6" s="356"/>
    </row>
    <row r="7" spans="1:11" ht="21" customHeight="1" thickBot="1" thickTop="1">
      <c r="A7" s="369" t="str">
        <f>+'budget4542.a'!B11</f>
        <v>AWARD NUMBER:                          </v>
      </c>
      <c r="B7" s="370">
        <f>+'budget4542.a'!D11</f>
        <v>0</v>
      </c>
      <c r="C7" s="370"/>
      <c r="D7" s="364"/>
      <c r="E7" s="364"/>
      <c r="F7" s="365"/>
      <c r="G7" s="366"/>
      <c r="H7" s="367" t="str">
        <f>+'budget4542.a'!G8</f>
        <v>SUPPLEMENT:                   #</v>
      </c>
      <c r="I7" s="368"/>
      <c r="J7" s="368"/>
      <c r="K7" s="356"/>
    </row>
    <row r="8" spans="1:11" ht="21" customHeight="1" thickBot="1" thickTop="1">
      <c r="A8" s="369" t="str">
        <f>+'budget4542.a'!B15</f>
        <v>AWARD PERIOD:                            </v>
      </c>
      <c r="B8" s="370" t="str">
        <f>+'budget4542.a'!D15</f>
        <v>July 1, 20 through June 30, 2021</v>
      </c>
      <c r="C8" s="370"/>
      <c r="D8" s="364"/>
      <c r="E8" s="364"/>
      <c r="F8" s="365"/>
      <c r="G8" s="366"/>
      <c r="H8" s="367" t="str">
        <f>+'budget4542.a'!G9</f>
        <v>REDUCTION:                       #</v>
      </c>
      <c r="I8" s="368"/>
      <c r="J8" s="368"/>
      <c r="K8" s="356"/>
    </row>
    <row r="9" spans="1:11" ht="21" customHeight="1" thickTop="1">
      <c r="A9" s="365"/>
      <c r="B9" s="371"/>
      <c r="C9" s="371"/>
      <c r="D9" s="372"/>
      <c r="E9" s="372"/>
      <c r="F9" s="373"/>
      <c r="G9" s="374"/>
      <c r="H9" s="367" t="str">
        <f>+'budget4542.a'!G5</f>
        <v>DATE SUBMITTED:   </v>
      </c>
      <c r="I9" s="982"/>
      <c r="J9" s="983"/>
      <c r="K9" s="356"/>
    </row>
    <row r="10" spans="1:11" ht="23.25" customHeight="1" thickBot="1">
      <c r="A10" s="360" t="s">
        <v>11</v>
      </c>
      <c r="B10" s="357"/>
      <c r="C10" s="357"/>
      <c r="D10" s="357"/>
      <c r="E10" s="375"/>
      <c r="F10" s="357"/>
      <c r="G10" s="376"/>
      <c r="H10" s="356"/>
      <c r="I10" s="356"/>
      <c r="J10" s="356"/>
      <c r="K10" s="356"/>
    </row>
    <row r="11" spans="1:11" ht="21" customHeight="1" thickBot="1" thickTop="1">
      <c r="A11" s="377"/>
      <c r="B11" s="984" t="s">
        <v>613</v>
      </c>
      <c r="C11" s="985"/>
      <c r="D11" s="985"/>
      <c r="E11" s="986"/>
      <c r="F11" s="378"/>
      <c r="G11" s="379"/>
      <c r="H11" s="987" t="s">
        <v>611</v>
      </c>
      <c r="I11" s="379"/>
      <c r="J11" s="379"/>
      <c r="K11" s="380"/>
    </row>
    <row r="12" spans="1:19" ht="33" customHeight="1">
      <c r="A12" s="381" t="s">
        <v>8</v>
      </c>
      <c r="B12" s="382"/>
      <c r="C12" s="382"/>
      <c r="D12" s="383" t="s">
        <v>614</v>
      </c>
      <c r="E12" s="383" t="s">
        <v>615</v>
      </c>
      <c r="F12" s="384" t="s">
        <v>12</v>
      </c>
      <c r="G12" s="384" t="s">
        <v>610</v>
      </c>
      <c r="H12" s="988"/>
      <c r="I12" s="918" t="s">
        <v>528</v>
      </c>
      <c r="J12" s="918" t="s">
        <v>552</v>
      </c>
      <c r="K12" s="385" t="s">
        <v>4</v>
      </c>
      <c r="L12" s="386"/>
      <c r="M12" s="386"/>
      <c r="N12" s="386"/>
      <c r="O12" s="386"/>
      <c r="P12" s="386"/>
      <c r="Q12" s="386"/>
      <c r="R12" s="386"/>
      <c r="S12" s="386"/>
    </row>
    <row r="13" spans="1:19" s="393" customFormat="1" ht="27.75" customHeight="1" thickBot="1">
      <c r="A13" s="387" t="s">
        <v>425</v>
      </c>
      <c r="B13" s="388" t="s">
        <v>626</v>
      </c>
      <c r="C13" s="388" t="s">
        <v>627</v>
      </c>
      <c r="D13" s="389" t="s">
        <v>441</v>
      </c>
      <c r="E13" s="389" t="s">
        <v>441</v>
      </c>
      <c r="F13" s="390" t="s">
        <v>13</v>
      </c>
      <c r="G13" s="390" t="s">
        <v>612</v>
      </c>
      <c r="H13" s="390" t="s">
        <v>548</v>
      </c>
      <c r="I13" s="390" t="s">
        <v>370</v>
      </c>
      <c r="J13" s="390" t="s">
        <v>9</v>
      </c>
      <c r="K13" s="391" t="s">
        <v>9</v>
      </c>
      <c r="L13" s="392"/>
      <c r="M13" s="392"/>
      <c r="N13" s="392"/>
      <c r="O13" s="392"/>
      <c r="P13" s="392"/>
      <c r="Q13" s="392"/>
      <c r="R13" s="392"/>
      <c r="S13" s="392"/>
    </row>
    <row r="14" spans="1:19" ht="19.5" customHeight="1" thickBot="1" thickTop="1">
      <c r="A14" s="394"/>
      <c r="B14" s="395"/>
      <c r="C14" s="396"/>
      <c r="D14" s="396"/>
      <c r="E14" s="397"/>
      <c r="F14" s="395"/>
      <c r="G14" s="398"/>
      <c r="H14" s="398"/>
      <c r="I14" s="399"/>
      <c r="J14" s="400"/>
      <c r="K14" s="400"/>
      <c r="L14" s="386"/>
      <c r="M14" s="386"/>
      <c r="N14" s="386"/>
      <c r="O14" s="386"/>
      <c r="P14" s="386"/>
      <c r="Q14" s="386"/>
      <c r="R14" s="386"/>
      <c r="S14" s="386"/>
    </row>
    <row r="15" spans="1:11" ht="19.5" customHeight="1" thickBot="1">
      <c r="A15" s="394"/>
      <c r="B15" s="395"/>
      <c r="C15" s="396"/>
      <c r="D15" s="396"/>
      <c r="E15" s="397"/>
      <c r="F15" s="395"/>
      <c r="G15" s="398"/>
      <c r="H15" s="398"/>
      <c r="I15" s="399"/>
      <c r="J15" s="400"/>
      <c r="K15" s="400"/>
    </row>
    <row r="16" spans="1:11" ht="19.5" customHeight="1" thickBot="1">
      <c r="A16" s="394"/>
      <c r="B16" s="395"/>
      <c r="C16" s="396"/>
      <c r="D16" s="396"/>
      <c r="E16" s="397"/>
      <c r="F16" s="395"/>
      <c r="G16" s="398"/>
      <c r="H16" s="398"/>
      <c r="I16" s="399"/>
      <c r="J16" s="400"/>
      <c r="K16" s="400"/>
    </row>
    <row r="17" spans="1:11" ht="19.5" customHeight="1" thickBot="1">
      <c r="A17" s="394"/>
      <c r="B17" s="395"/>
      <c r="C17" s="396"/>
      <c r="D17" s="396"/>
      <c r="E17" s="397"/>
      <c r="F17" s="395"/>
      <c r="G17" s="398"/>
      <c r="H17" s="398"/>
      <c r="I17" s="399"/>
      <c r="J17" s="400"/>
      <c r="K17" s="400"/>
    </row>
    <row r="18" spans="1:11" ht="19.5" customHeight="1" thickBot="1">
      <c r="A18" s="394"/>
      <c r="B18" s="395"/>
      <c r="C18" s="396"/>
      <c r="D18" s="396"/>
      <c r="E18" s="397"/>
      <c r="F18" s="395"/>
      <c r="G18" s="398"/>
      <c r="H18" s="398"/>
      <c r="I18" s="399"/>
      <c r="J18" s="400"/>
      <c r="K18" s="400"/>
    </row>
    <row r="19" spans="1:11" ht="19.5" customHeight="1" thickBot="1">
      <c r="A19" s="394"/>
      <c r="B19" s="395"/>
      <c r="C19" s="396"/>
      <c r="D19" s="396"/>
      <c r="E19" s="397"/>
      <c r="F19" s="395"/>
      <c r="G19" s="398"/>
      <c r="H19" s="398"/>
      <c r="I19" s="399"/>
      <c r="J19" s="400"/>
      <c r="K19" s="400"/>
    </row>
    <row r="20" spans="1:11" ht="19.5" customHeight="1" thickBot="1">
      <c r="A20" s="394"/>
      <c r="B20" s="395"/>
      <c r="C20" s="396"/>
      <c r="D20" s="396"/>
      <c r="E20" s="397"/>
      <c r="F20" s="395"/>
      <c r="G20" s="398"/>
      <c r="H20" s="398"/>
      <c r="I20" s="399"/>
      <c r="J20" s="400"/>
      <c r="K20" s="400"/>
    </row>
    <row r="21" spans="1:11" ht="19.5" customHeight="1" thickBot="1">
      <c r="A21" s="394"/>
      <c r="B21" s="395"/>
      <c r="C21" s="396"/>
      <c r="D21" s="396"/>
      <c r="E21" s="397"/>
      <c r="F21" s="395"/>
      <c r="G21" s="398"/>
      <c r="H21" s="398"/>
      <c r="I21" s="399"/>
      <c r="J21" s="400"/>
      <c r="K21" s="400"/>
    </row>
    <row r="22" spans="1:11" ht="19.5" customHeight="1" thickBot="1">
      <c r="A22" s="394"/>
      <c r="B22" s="395"/>
      <c r="C22" s="396"/>
      <c r="D22" s="396"/>
      <c r="E22" s="397"/>
      <c r="F22" s="395"/>
      <c r="G22" s="398"/>
      <c r="H22" s="398"/>
      <c r="I22" s="399"/>
      <c r="J22" s="400"/>
      <c r="K22" s="400"/>
    </row>
    <row r="23" spans="1:16" ht="25.5" customHeight="1" thickBot="1">
      <c r="A23" s="401" t="s">
        <v>14</v>
      </c>
      <c r="B23" s="402"/>
      <c r="C23" s="402"/>
      <c r="D23" s="402"/>
      <c r="E23" s="403"/>
      <c r="F23" s="402"/>
      <c r="G23" s="404"/>
      <c r="H23" s="404"/>
      <c r="I23" s="405">
        <f>SUM(I14:I22)</f>
        <v>0</v>
      </c>
      <c r="J23" s="406">
        <f>SUM(J14:J22)</f>
        <v>0</v>
      </c>
      <c r="K23" s="406">
        <f>SUM(K14:K22)</f>
        <v>0</v>
      </c>
      <c r="L23" s="407"/>
      <c r="M23" s="407"/>
      <c r="N23" s="407"/>
      <c r="O23" s="407"/>
      <c r="P23" s="407"/>
    </row>
    <row r="24" spans="1:16" ht="15">
      <c r="A24" s="408"/>
      <c r="B24" s="402"/>
      <c r="C24" s="402"/>
      <c r="D24" s="402"/>
      <c r="E24" s="403"/>
      <c r="F24" s="402"/>
      <c r="G24" s="404"/>
      <c r="H24" s="402"/>
      <c r="I24" s="407"/>
      <c r="J24" s="409"/>
      <c r="K24" s="409"/>
      <c r="L24" s="407"/>
      <c r="M24" s="407"/>
      <c r="N24" s="407"/>
      <c r="O24" s="407"/>
      <c r="P24" s="407"/>
    </row>
    <row r="25" spans="1:16" ht="19.5" customHeight="1">
      <c r="A25" s="402" t="s">
        <v>410</v>
      </c>
      <c r="B25" s="402"/>
      <c r="C25" s="402"/>
      <c r="D25" s="402"/>
      <c r="E25" s="410" t="s">
        <v>583</v>
      </c>
      <c r="F25" s="402"/>
      <c r="G25" s="404"/>
      <c r="H25" s="402"/>
      <c r="I25" s="402"/>
      <c r="J25" s="402"/>
      <c r="K25" s="402"/>
      <c r="L25" s="407"/>
      <c r="M25" s="407"/>
      <c r="N25" s="407"/>
      <c r="O25" s="407"/>
      <c r="P25" s="407"/>
    </row>
    <row r="26" spans="1:16" ht="19.5" customHeight="1">
      <c r="A26" s="402" t="s">
        <v>413</v>
      </c>
      <c r="B26" s="402"/>
      <c r="C26" s="402"/>
      <c r="D26" s="402"/>
      <c r="E26" s="403"/>
      <c r="F26" s="402"/>
      <c r="G26" s="404"/>
      <c r="H26" s="402"/>
      <c r="I26" s="411" t="s">
        <v>420</v>
      </c>
      <c r="J26" s="412">
        <f>'budget4542.a'!H37</f>
        <v>0</v>
      </c>
      <c r="K26" s="402"/>
      <c r="L26" s="407"/>
      <c r="M26" s="407"/>
      <c r="N26" s="407"/>
      <c r="O26" s="407"/>
      <c r="P26" s="407"/>
    </row>
    <row r="27" spans="1:16" ht="19.5" customHeight="1">
      <c r="A27" s="402" t="s">
        <v>411</v>
      </c>
      <c r="B27" s="402"/>
      <c r="C27" s="402"/>
      <c r="D27" s="402"/>
      <c r="E27" s="403"/>
      <c r="F27" s="402"/>
      <c r="G27" s="404"/>
      <c r="H27" s="402"/>
      <c r="I27" s="411" t="s">
        <v>421</v>
      </c>
      <c r="J27" s="412">
        <f>'budget4542.a'!H45</f>
        <v>0</v>
      </c>
      <c r="K27" s="402"/>
      <c r="L27" s="407"/>
      <c r="M27" s="407"/>
      <c r="N27" s="407"/>
      <c r="O27" s="407"/>
      <c r="P27" s="407"/>
    </row>
    <row r="28" spans="1:16" ht="19.5" customHeight="1">
      <c r="A28" s="402" t="s">
        <v>412</v>
      </c>
      <c r="B28" s="402" t="s">
        <v>414</v>
      </c>
      <c r="C28" s="402"/>
      <c r="D28" s="402"/>
      <c r="E28" s="403"/>
      <c r="F28" s="402"/>
      <c r="G28" s="404"/>
      <c r="H28" s="402"/>
      <c r="I28" s="411" t="s">
        <v>422</v>
      </c>
      <c r="J28" s="412">
        <f>'budget4542.a'!H46</f>
        <v>0</v>
      </c>
      <c r="K28" s="402"/>
      <c r="L28" s="407"/>
      <c r="M28" s="407"/>
      <c r="N28" s="407"/>
      <c r="O28" s="407"/>
      <c r="P28" s="407"/>
    </row>
    <row r="29" spans="1:16" ht="19.5" customHeight="1">
      <c r="A29" s="402"/>
      <c r="B29" s="402" t="s">
        <v>415</v>
      </c>
      <c r="C29" s="402"/>
      <c r="D29" s="402"/>
      <c r="E29" s="403"/>
      <c r="F29" s="402"/>
      <c r="G29" s="404"/>
      <c r="H29" s="402"/>
      <c r="I29" s="411" t="s">
        <v>423</v>
      </c>
      <c r="J29" s="413">
        <f>'budget4542.a'!H47</f>
        <v>0</v>
      </c>
      <c r="K29" s="402"/>
      <c r="L29" s="407"/>
      <c r="M29" s="407"/>
      <c r="N29" s="407"/>
      <c r="O29" s="407"/>
      <c r="P29" s="407"/>
    </row>
    <row r="30" spans="1:16" ht="19.5" customHeight="1">
      <c r="A30" s="402"/>
      <c r="B30" s="402" t="s">
        <v>416</v>
      </c>
      <c r="C30" s="402"/>
      <c r="D30" s="402"/>
      <c r="E30" s="403"/>
      <c r="F30" s="402"/>
      <c r="G30" s="404"/>
      <c r="H30" s="414"/>
      <c r="I30" s="414" t="s">
        <v>584</v>
      </c>
      <c r="J30" s="412">
        <f>SUM(J26:J29)</f>
        <v>0</v>
      </c>
      <c r="K30" s="402"/>
      <c r="L30" s="407"/>
      <c r="M30" s="407"/>
      <c r="N30" s="407"/>
      <c r="O30" s="407"/>
      <c r="P30" s="407"/>
    </row>
    <row r="31" spans="1:16" ht="19.5" customHeight="1">
      <c r="A31" s="402"/>
      <c r="B31" s="402" t="s">
        <v>417</v>
      </c>
      <c r="C31" s="402"/>
      <c r="D31" s="402"/>
      <c r="E31" s="403"/>
      <c r="F31" s="402"/>
      <c r="G31" s="404"/>
      <c r="H31" s="402"/>
      <c r="I31" s="402"/>
      <c r="J31" s="402"/>
      <c r="K31" s="402"/>
      <c r="L31" s="407"/>
      <c r="M31" s="407"/>
      <c r="N31" s="407"/>
      <c r="O31" s="407"/>
      <c r="P31" s="407"/>
    </row>
    <row r="32" spans="1:16" ht="19.5" customHeight="1">
      <c r="A32" s="402"/>
      <c r="B32" s="402" t="s">
        <v>418</v>
      </c>
      <c r="C32" s="402"/>
      <c r="D32" s="402"/>
      <c r="E32" s="403"/>
      <c r="F32" s="402"/>
      <c r="G32" s="404"/>
      <c r="H32" s="402"/>
      <c r="I32" s="411" t="s">
        <v>424</v>
      </c>
      <c r="J32" s="412">
        <f>J30-J23</f>
        <v>0</v>
      </c>
      <c r="K32" s="402"/>
      <c r="L32" s="407"/>
      <c r="M32" s="407"/>
      <c r="N32" s="407"/>
      <c r="O32" s="407"/>
      <c r="P32" s="407"/>
    </row>
    <row r="33" spans="1:16" ht="19.5" customHeight="1">
      <c r="A33" s="402"/>
      <c r="B33" s="402" t="s">
        <v>419</v>
      </c>
      <c r="C33" s="402"/>
      <c r="D33" s="402"/>
      <c r="E33" s="403"/>
      <c r="F33" s="402"/>
      <c r="G33" s="404"/>
      <c r="H33" s="402"/>
      <c r="I33" s="402"/>
      <c r="J33" s="402"/>
      <c r="K33" s="402"/>
      <c r="L33" s="407"/>
      <c r="M33" s="407"/>
      <c r="N33" s="407"/>
      <c r="O33" s="407"/>
      <c r="P33" s="407"/>
    </row>
    <row r="34" spans="1:16" ht="15">
      <c r="A34" s="408" t="s">
        <v>556</v>
      </c>
      <c r="B34" s="402"/>
      <c r="C34" s="402"/>
      <c r="D34" s="402"/>
      <c r="E34" s="403"/>
      <c r="F34" s="402"/>
      <c r="G34" s="404"/>
      <c r="H34" s="402"/>
      <c r="I34" s="402"/>
      <c r="J34" s="402"/>
      <c r="K34" s="402"/>
      <c r="L34" s="407"/>
      <c r="M34" s="407"/>
      <c r="N34" s="407"/>
      <c r="O34" s="407"/>
      <c r="P34" s="407"/>
    </row>
    <row r="35" spans="1:16" ht="15">
      <c r="A35" s="407"/>
      <c r="B35" s="407"/>
      <c r="C35" s="407"/>
      <c r="D35" s="407"/>
      <c r="E35" s="415"/>
      <c r="F35" s="407"/>
      <c r="G35" s="416"/>
      <c r="H35" s="407"/>
      <c r="I35" s="407"/>
      <c r="J35" s="407"/>
      <c r="K35" s="407"/>
      <c r="L35" s="407"/>
      <c r="M35" s="407"/>
      <c r="N35" s="407"/>
      <c r="O35" s="407"/>
      <c r="P35" s="407"/>
    </row>
    <row r="36" spans="1:16" ht="15">
      <c r="A36" s="407"/>
      <c r="B36" s="407"/>
      <c r="C36" s="407"/>
      <c r="D36" s="407"/>
      <c r="E36" s="415"/>
      <c r="F36" s="407"/>
      <c r="G36" s="416"/>
      <c r="H36" s="407"/>
      <c r="I36" s="407"/>
      <c r="J36" s="407"/>
      <c r="K36" s="407"/>
      <c r="L36" s="407"/>
      <c r="M36" s="407"/>
      <c r="N36" s="407"/>
      <c r="O36" s="407"/>
      <c r="P36" s="407"/>
    </row>
    <row r="37" spans="1:16" ht="15">
      <c r="A37" s="407"/>
      <c r="B37" s="407"/>
      <c r="C37" s="407"/>
      <c r="D37" s="407"/>
      <c r="E37" s="415"/>
      <c r="F37" s="407"/>
      <c r="G37" s="416"/>
      <c r="H37" s="407"/>
      <c r="I37" s="407"/>
      <c r="J37" s="407"/>
      <c r="K37" s="407"/>
      <c r="L37" s="407"/>
      <c r="M37" s="407"/>
      <c r="N37" s="407"/>
      <c r="O37" s="407"/>
      <c r="P37" s="407"/>
    </row>
    <row r="38" spans="1:16" ht="15">
      <c r="A38" s="407"/>
      <c r="B38" s="407"/>
      <c r="C38" s="407"/>
      <c r="D38" s="407"/>
      <c r="E38" s="415"/>
      <c r="F38" s="407"/>
      <c r="G38" s="416"/>
      <c r="H38" s="407"/>
      <c r="I38" s="407"/>
      <c r="J38" s="407"/>
      <c r="K38" s="407"/>
      <c r="L38" s="407"/>
      <c r="M38" s="407"/>
      <c r="N38" s="407"/>
      <c r="O38" s="407"/>
      <c r="P38" s="407"/>
    </row>
    <row r="39" spans="1:16" ht="15">
      <c r="A39" s="407"/>
      <c r="B39" s="407"/>
      <c r="C39" s="407"/>
      <c r="D39" s="407"/>
      <c r="E39" s="415"/>
      <c r="F39" s="407"/>
      <c r="G39" s="416"/>
      <c r="H39" s="407"/>
      <c r="I39" s="407"/>
      <c r="J39" s="407"/>
      <c r="K39" s="407"/>
      <c r="L39" s="407"/>
      <c r="M39" s="407"/>
      <c r="N39" s="407"/>
      <c r="O39" s="407"/>
      <c r="P39" s="407"/>
    </row>
    <row r="40" spans="1:16" ht="15">
      <c r="A40" s="407"/>
      <c r="B40" s="407"/>
      <c r="C40" s="407"/>
      <c r="D40" s="407"/>
      <c r="E40" s="415"/>
      <c r="F40" s="407"/>
      <c r="G40" s="416"/>
      <c r="H40" s="407"/>
      <c r="I40" s="407"/>
      <c r="J40" s="407"/>
      <c r="K40" s="407"/>
      <c r="L40" s="407"/>
      <c r="M40" s="407"/>
      <c r="N40" s="407"/>
      <c r="O40" s="407"/>
      <c r="P40" s="407"/>
    </row>
    <row r="41" spans="1:16" ht="15">
      <c r="A41" s="407"/>
      <c r="B41" s="407"/>
      <c r="C41" s="407"/>
      <c r="D41" s="407"/>
      <c r="E41" s="415"/>
      <c r="F41" s="407"/>
      <c r="G41" s="416"/>
      <c r="H41" s="407"/>
      <c r="I41" s="407"/>
      <c r="J41" s="407"/>
      <c r="K41" s="407"/>
      <c r="L41" s="407"/>
      <c r="M41" s="407"/>
      <c r="N41" s="407"/>
      <c r="O41" s="407"/>
      <c r="P41" s="407"/>
    </row>
    <row r="42" spans="1:16" ht="15">
      <c r="A42" s="407"/>
      <c r="B42" s="407"/>
      <c r="C42" s="407"/>
      <c r="D42" s="407"/>
      <c r="E42" s="415"/>
      <c r="F42" s="407"/>
      <c r="G42" s="416"/>
      <c r="H42" s="407"/>
      <c r="I42" s="407"/>
      <c r="J42" s="407"/>
      <c r="K42" s="407"/>
      <c r="L42" s="407"/>
      <c r="M42" s="407"/>
      <c r="N42" s="407"/>
      <c r="O42" s="407"/>
      <c r="P42" s="407"/>
    </row>
    <row r="43" spans="1:16" ht="15">
      <c r="A43" s="407"/>
      <c r="B43" s="407"/>
      <c r="C43" s="407"/>
      <c r="D43" s="407"/>
      <c r="E43" s="415"/>
      <c r="F43" s="407"/>
      <c r="G43" s="416"/>
      <c r="H43" s="407"/>
      <c r="I43" s="407"/>
      <c r="J43" s="407"/>
      <c r="K43" s="407"/>
      <c r="L43" s="407"/>
      <c r="M43" s="407"/>
      <c r="N43" s="407"/>
      <c r="O43" s="407"/>
      <c r="P43" s="407"/>
    </row>
    <row r="44" spans="1:16" ht="15">
      <c r="A44" s="407"/>
      <c r="B44" s="407"/>
      <c r="C44" s="407"/>
      <c r="D44" s="407"/>
      <c r="E44" s="415"/>
      <c r="F44" s="407"/>
      <c r="G44" s="416"/>
      <c r="H44" s="407"/>
      <c r="I44" s="407"/>
      <c r="J44" s="407"/>
      <c r="K44" s="407"/>
      <c r="L44" s="407"/>
      <c r="M44" s="407"/>
      <c r="N44" s="407"/>
      <c r="O44" s="407"/>
      <c r="P44" s="407"/>
    </row>
    <row r="45" spans="1:16" ht="15">
      <c r="A45" s="407"/>
      <c r="B45" s="407"/>
      <c r="C45" s="407"/>
      <c r="D45" s="407"/>
      <c r="E45" s="415"/>
      <c r="F45" s="407"/>
      <c r="G45" s="416"/>
      <c r="H45" s="407"/>
      <c r="I45" s="407"/>
      <c r="J45" s="407"/>
      <c r="K45" s="407"/>
      <c r="L45" s="407"/>
      <c r="M45" s="407"/>
      <c r="N45" s="407"/>
      <c r="O45" s="407"/>
      <c r="P45" s="407"/>
    </row>
    <row r="46" spans="1:16" ht="15">
      <c r="A46" s="407"/>
      <c r="B46" s="407"/>
      <c r="C46" s="407"/>
      <c r="D46" s="407"/>
      <c r="E46" s="415"/>
      <c r="F46" s="407"/>
      <c r="G46" s="416"/>
      <c r="H46" s="407"/>
      <c r="I46" s="407"/>
      <c r="J46" s="407"/>
      <c r="K46" s="407"/>
      <c r="L46" s="407"/>
      <c r="M46" s="407"/>
      <c r="N46" s="407"/>
      <c r="O46" s="407"/>
      <c r="P46" s="407"/>
    </row>
    <row r="47" spans="1:16" ht="15">
      <c r="A47" s="407"/>
      <c r="B47" s="407"/>
      <c r="C47" s="407"/>
      <c r="D47" s="407"/>
      <c r="E47" s="415"/>
      <c r="F47" s="407"/>
      <c r="G47" s="416"/>
      <c r="H47" s="407"/>
      <c r="I47" s="407"/>
      <c r="J47" s="407"/>
      <c r="K47" s="407"/>
      <c r="L47" s="407"/>
      <c r="M47" s="407"/>
      <c r="N47" s="407"/>
      <c r="O47" s="407"/>
      <c r="P47" s="407"/>
    </row>
    <row r="48" spans="1:16" ht="15">
      <c r="A48" s="407"/>
      <c r="B48" s="407"/>
      <c r="C48" s="407"/>
      <c r="D48" s="407"/>
      <c r="E48" s="415"/>
      <c r="F48" s="407"/>
      <c r="G48" s="416"/>
      <c r="H48" s="407"/>
      <c r="I48" s="407"/>
      <c r="J48" s="407"/>
      <c r="K48" s="407"/>
      <c r="L48" s="407"/>
      <c r="M48" s="407"/>
      <c r="N48" s="407"/>
      <c r="O48" s="407"/>
      <c r="P48" s="407"/>
    </row>
    <row r="49" spans="1:16" ht="15">
      <c r="A49" s="407"/>
      <c r="B49" s="407"/>
      <c r="C49" s="407"/>
      <c r="D49" s="407"/>
      <c r="E49" s="415"/>
      <c r="F49" s="407"/>
      <c r="G49" s="416"/>
      <c r="H49" s="407"/>
      <c r="I49" s="407"/>
      <c r="J49" s="407"/>
      <c r="K49" s="407"/>
      <c r="L49" s="407"/>
      <c r="M49" s="407"/>
      <c r="N49" s="407"/>
      <c r="O49" s="407"/>
      <c r="P49" s="407"/>
    </row>
    <row r="50" spans="1:16" ht="15">
      <c r="A50" s="407"/>
      <c r="B50" s="407"/>
      <c r="C50" s="407"/>
      <c r="D50" s="407"/>
      <c r="E50" s="415"/>
      <c r="F50" s="407"/>
      <c r="G50" s="416"/>
      <c r="H50" s="407"/>
      <c r="I50" s="407"/>
      <c r="J50" s="407"/>
      <c r="K50" s="407"/>
      <c r="L50" s="407"/>
      <c r="M50" s="407"/>
      <c r="N50" s="407"/>
      <c r="O50" s="407"/>
      <c r="P50" s="407"/>
    </row>
    <row r="51" spans="1:16" ht="15">
      <c r="A51" s="407"/>
      <c r="B51" s="407"/>
      <c r="C51" s="407"/>
      <c r="D51" s="407"/>
      <c r="E51" s="415"/>
      <c r="F51" s="407"/>
      <c r="G51" s="416"/>
      <c r="H51" s="407"/>
      <c r="I51" s="407"/>
      <c r="J51" s="407"/>
      <c r="K51" s="407"/>
      <c r="L51" s="407"/>
      <c r="M51" s="407"/>
      <c r="N51" s="407"/>
      <c r="O51" s="407"/>
      <c r="P51" s="407"/>
    </row>
    <row r="52" spans="1:16" ht="15">
      <c r="A52" s="407"/>
      <c r="B52" s="407"/>
      <c r="C52" s="407"/>
      <c r="D52" s="407"/>
      <c r="E52" s="415"/>
      <c r="F52" s="407"/>
      <c r="G52" s="416"/>
      <c r="H52" s="407"/>
      <c r="I52" s="407"/>
      <c r="J52" s="407"/>
      <c r="K52" s="407"/>
      <c r="L52" s="407"/>
      <c r="M52" s="407"/>
      <c r="N52" s="407"/>
      <c r="O52" s="407"/>
      <c r="P52" s="407"/>
    </row>
    <row r="53" spans="1:16" ht="15">
      <c r="A53" s="407"/>
      <c r="B53" s="407"/>
      <c r="C53" s="407"/>
      <c r="D53" s="407"/>
      <c r="E53" s="415"/>
      <c r="F53" s="407"/>
      <c r="G53" s="416"/>
      <c r="H53" s="407"/>
      <c r="I53" s="407"/>
      <c r="J53" s="407"/>
      <c r="K53" s="407"/>
      <c r="L53" s="407"/>
      <c r="M53" s="407"/>
      <c r="N53" s="407"/>
      <c r="O53" s="407"/>
      <c r="P53" s="407"/>
    </row>
    <row r="54" spans="1:16" ht="15">
      <c r="A54" s="407"/>
      <c r="B54" s="407"/>
      <c r="C54" s="407"/>
      <c r="D54" s="407"/>
      <c r="E54" s="415"/>
      <c r="F54" s="407"/>
      <c r="G54" s="416"/>
      <c r="H54" s="407"/>
      <c r="I54" s="407"/>
      <c r="J54" s="407"/>
      <c r="K54" s="407"/>
      <c r="L54" s="407"/>
      <c r="M54" s="407"/>
      <c r="N54" s="407"/>
      <c r="O54" s="407"/>
      <c r="P54" s="407"/>
    </row>
    <row r="55" spans="1:16" ht="15">
      <c r="A55" s="407"/>
      <c r="B55" s="407"/>
      <c r="C55" s="407"/>
      <c r="D55" s="407"/>
      <c r="E55" s="415"/>
      <c r="F55" s="407"/>
      <c r="G55" s="416"/>
      <c r="H55" s="407"/>
      <c r="I55" s="407"/>
      <c r="J55" s="407"/>
      <c r="K55" s="407"/>
      <c r="L55" s="407"/>
      <c r="M55" s="407"/>
      <c r="N55" s="407"/>
      <c r="O55" s="407"/>
      <c r="P55" s="407"/>
    </row>
    <row r="56" spans="1:16" ht="15">
      <c r="A56" s="407"/>
      <c r="B56" s="407"/>
      <c r="C56" s="407"/>
      <c r="D56" s="407"/>
      <c r="E56" s="415"/>
      <c r="F56" s="407"/>
      <c r="G56" s="416"/>
      <c r="H56" s="407"/>
      <c r="I56" s="407"/>
      <c r="J56" s="407"/>
      <c r="K56" s="407"/>
      <c r="L56" s="407"/>
      <c r="M56" s="407"/>
      <c r="N56" s="407"/>
      <c r="O56" s="407"/>
      <c r="P56" s="407"/>
    </row>
    <row r="57" spans="1:16" ht="15">
      <c r="A57" s="407"/>
      <c r="B57" s="407"/>
      <c r="C57" s="407"/>
      <c r="D57" s="407"/>
      <c r="E57" s="415"/>
      <c r="F57" s="407"/>
      <c r="G57" s="416"/>
      <c r="H57" s="407"/>
      <c r="I57" s="407"/>
      <c r="J57" s="407"/>
      <c r="K57" s="407"/>
      <c r="L57" s="407"/>
      <c r="M57" s="407"/>
      <c r="N57" s="407"/>
      <c r="O57" s="407"/>
      <c r="P57" s="407"/>
    </row>
    <row r="58" spans="1:16" ht="15">
      <c r="A58" s="407"/>
      <c r="B58" s="407"/>
      <c r="C58" s="407"/>
      <c r="D58" s="407"/>
      <c r="E58" s="415"/>
      <c r="F58" s="407"/>
      <c r="G58" s="416"/>
      <c r="H58" s="407"/>
      <c r="I58" s="407"/>
      <c r="J58" s="407"/>
      <c r="K58" s="407"/>
      <c r="L58" s="407"/>
      <c r="M58" s="407"/>
      <c r="N58" s="407"/>
      <c r="O58" s="407"/>
      <c r="P58" s="407"/>
    </row>
    <row r="59" spans="1:16" ht="15">
      <c r="A59" s="407"/>
      <c r="B59" s="407"/>
      <c r="C59" s="407"/>
      <c r="D59" s="407"/>
      <c r="E59" s="415"/>
      <c r="F59" s="407"/>
      <c r="G59" s="416"/>
      <c r="H59" s="407"/>
      <c r="I59" s="407"/>
      <c r="J59" s="407"/>
      <c r="K59" s="407"/>
      <c r="L59" s="407"/>
      <c r="M59" s="407"/>
      <c r="N59" s="407"/>
      <c r="O59" s="407"/>
      <c r="P59" s="407"/>
    </row>
    <row r="60" spans="1:16" ht="15">
      <c r="A60" s="407"/>
      <c r="B60" s="407"/>
      <c r="C60" s="407"/>
      <c r="D60" s="407"/>
      <c r="E60" s="415"/>
      <c r="F60" s="407"/>
      <c r="G60" s="416"/>
      <c r="H60" s="407"/>
      <c r="I60" s="407"/>
      <c r="J60" s="407"/>
      <c r="K60" s="407"/>
      <c r="L60" s="407"/>
      <c r="M60" s="407"/>
      <c r="N60" s="407"/>
      <c r="O60" s="407"/>
      <c r="P60" s="407"/>
    </row>
    <row r="61" spans="1:16" ht="15">
      <c r="A61" s="407"/>
      <c r="B61" s="407"/>
      <c r="C61" s="407"/>
      <c r="D61" s="407"/>
      <c r="E61" s="415"/>
      <c r="F61" s="407"/>
      <c r="G61" s="416"/>
      <c r="H61" s="407"/>
      <c r="I61" s="407"/>
      <c r="J61" s="407"/>
      <c r="K61" s="407"/>
      <c r="L61" s="407"/>
      <c r="M61" s="407"/>
      <c r="N61" s="407"/>
      <c r="O61" s="407"/>
      <c r="P61" s="407"/>
    </row>
    <row r="62" spans="1:16" ht="15">
      <c r="A62" s="407"/>
      <c r="B62" s="407"/>
      <c r="C62" s="407"/>
      <c r="D62" s="407"/>
      <c r="E62" s="415"/>
      <c r="F62" s="407"/>
      <c r="G62" s="416"/>
      <c r="H62" s="407"/>
      <c r="I62" s="407"/>
      <c r="J62" s="407"/>
      <c r="K62" s="407"/>
      <c r="L62" s="407"/>
      <c r="M62" s="407"/>
      <c r="N62" s="407"/>
      <c r="O62" s="407"/>
      <c r="P62" s="407"/>
    </row>
    <row r="63" spans="1:16" ht="15">
      <c r="A63" s="407"/>
      <c r="B63" s="407"/>
      <c r="C63" s="407"/>
      <c r="D63" s="407"/>
      <c r="E63" s="415"/>
      <c r="F63" s="407"/>
      <c r="G63" s="416"/>
      <c r="H63" s="407"/>
      <c r="I63" s="407"/>
      <c r="J63" s="407"/>
      <c r="K63" s="407"/>
      <c r="L63" s="407"/>
      <c r="M63" s="407"/>
      <c r="N63" s="407"/>
      <c r="O63" s="407"/>
      <c r="P63" s="407"/>
    </row>
    <row r="64" spans="1:16" ht="15">
      <c r="A64" s="407"/>
      <c r="B64" s="407"/>
      <c r="C64" s="407"/>
      <c r="D64" s="407"/>
      <c r="E64" s="415"/>
      <c r="F64" s="407"/>
      <c r="G64" s="416"/>
      <c r="H64" s="407"/>
      <c r="I64" s="407"/>
      <c r="J64" s="407"/>
      <c r="K64" s="407"/>
      <c r="L64" s="407"/>
      <c r="M64" s="407"/>
      <c r="N64" s="407"/>
      <c r="O64" s="407"/>
      <c r="P64" s="407"/>
    </row>
    <row r="65" spans="1:16" ht="15">
      <c r="A65" s="407"/>
      <c r="B65" s="407"/>
      <c r="C65" s="407"/>
      <c r="D65" s="407"/>
      <c r="E65" s="415"/>
      <c r="F65" s="407"/>
      <c r="G65" s="416"/>
      <c r="H65" s="407"/>
      <c r="I65" s="407"/>
      <c r="J65" s="407"/>
      <c r="K65" s="407"/>
      <c r="L65" s="407"/>
      <c r="M65" s="407"/>
      <c r="N65" s="407"/>
      <c r="O65" s="407"/>
      <c r="P65" s="407"/>
    </row>
    <row r="66" spans="1:16" ht="15">
      <c r="A66" s="407"/>
      <c r="B66" s="407"/>
      <c r="C66" s="407"/>
      <c r="D66" s="407"/>
      <c r="E66" s="415"/>
      <c r="F66" s="407"/>
      <c r="G66" s="416"/>
      <c r="H66" s="407"/>
      <c r="I66" s="407"/>
      <c r="J66" s="407"/>
      <c r="K66" s="407"/>
      <c r="L66" s="407"/>
      <c r="M66" s="407"/>
      <c r="N66" s="407"/>
      <c r="O66" s="407"/>
      <c r="P66" s="407"/>
    </row>
    <row r="67" spans="1:16" ht="15">
      <c r="A67" s="407"/>
      <c r="B67" s="407"/>
      <c r="C67" s="407"/>
      <c r="D67" s="407"/>
      <c r="E67" s="415"/>
      <c r="F67" s="407"/>
      <c r="G67" s="416"/>
      <c r="H67" s="407"/>
      <c r="I67" s="407"/>
      <c r="J67" s="407"/>
      <c r="K67" s="407"/>
      <c r="L67" s="407"/>
      <c r="M67" s="407"/>
      <c r="N67" s="407"/>
      <c r="O67" s="407"/>
      <c r="P67" s="407"/>
    </row>
    <row r="68" spans="1:16" ht="15">
      <c r="A68" s="407"/>
      <c r="B68" s="407"/>
      <c r="C68" s="407"/>
      <c r="D68" s="407"/>
      <c r="E68" s="415"/>
      <c r="F68" s="407"/>
      <c r="G68" s="416"/>
      <c r="H68" s="407"/>
      <c r="I68" s="407"/>
      <c r="J68" s="407"/>
      <c r="K68" s="407"/>
      <c r="L68" s="407"/>
      <c r="M68" s="407"/>
      <c r="N68" s="407"/>
      <c r="O68" s="407"/>
      <c r="P68" s="407"/>
    </row>
    <row r="69" spans="1:16" ht="15">
      <c r="A69" s="407"/>
      <c r="B69" s="407"/>
      <c r="C69" s="407"/>
      <c r="D69" s="407"/>
      <c r="E69" s="415"/>
      <c r="F69" s="407"/>
      <c r="G69" s="416"/>
      <c r="H69" s="407"/>
      <c r="I69" s="407"/>
      <c r="J69" s="407"/>
      <c r="K69" s="407"/>
      <c r="L69" s="407"/>
      <c r="M69" s="407"/>
      <c r="N69" s="407"/>
      <c r="O69" s="407"/>
      <c r="P69" s="407"/>
    </row>
    <row r="70" spans="1:16" ht="15">
      <c r="A70" s="407"/>
      <c r="B70" s="407"/>
      <c r="C70" s="407"/>
      <c r="D70" s="407"/>
      <c r="E70" s="415"/>
      <c r="F70" s="407"/>
      <c r="G70" s="416"/>
      <c r="H70" s="407"/>
      <c r="I70" s="407"/>
      <c r="J70" s="407"/>
      <c r="K70" s="407"/>
      <c r="L70" s="407"/>
      <c r="M70" s="407"/>
      <c r="N70" s="407"/>
      <c r="O70" s="407"/>
      <c r="P70" s="407"/>
    </row>
    <row r="71" spans="1:16" ht="15">
      <c r="A71" s="407"/>
      <c r="B71" s="407"/>
      <c r="C71" s="407"/>
      <c r="D71" s="407"/>
      <c r="E71" s="415"/>
      <c r="F71" s="407"/>
      <c r="G71" s="416"/>
      <c r="H71" s="407"/>
      <c r="I71" s="407"/>
      <c r="J71" s="407"/>
      <c r="K71" s="407"/>
      <c r="L71" s="407"/>
      <c r="M71" s="407"/>
      <c r="N71" s="407"/>
      <c r="O71" s="407"/>
      <c r="P71" s="407"/>
    </row>
    <row r="72" spans="1:16" ht="15">
      <c r="A72" s="407"/>
      <c r="B72" s="407"/>
      <c r="C72" s="407"/>
      <c r="D72" s="407"/>
      <c r="E72" s="415"/>
      <c r="F72" s="407"/>
      <c r="G72" s="416"/>
      <c r="H72" s="407"/>
      <c r="I72" s="407"/>
      <c r="J72" s="407"/>
      <c r="K72" s="407"/>
      <c r="L72" s="407"/>
      <c r="M72" s="407"/>
      <c r="N72" s="407"/>
      <c r="O72" s="407"/>
      <c r="P72" s="407"/>
    </row>
    <row r="73" spans="1:16" ht="15">
      <c r="A73" s="407"/>
      <c r="B73" s="407"/>
      <c r="C73" s="407"/>
      <c r="D73" s="407"/>
      <c r="E73" s="415"/>
      <c r="F73" s="407"/>
      <c r="G73" s="416"/>
      <c r="H73" s="407"/>
      <c r="I73" s="407"/>
      <c r="J73" s="407"/>
      <c r="K73" s="407"/>
      <c r="L73" s="407"/>
      <c r="M73" s="407"/>
      <c r="N73" s="407"/>
      <c r="O73" s="407"/>
      <c r="P73" s="407"/>
    </row>
    <row r="74" spans="1:16" ht="15">
      <c r="A74" s="407"/>
      <c r="B74" s="407"/>
      <c r="C74" s="407"/>
      <c r="D74" s="407"/>
      <c r="E74" s="415"/>
      <c r="F74" s="407"/>
      <c r="G74" s="416"/>
      <c r="H74" s="407"/>
      <c r="I74" s="407"/>
      <c r="J74" s="407"/>
      <c r="K74" s="407"/>
      <c r="L74" s="407"/>
      <c r="M74" s="407"/>
      <c r="N74" s="407"/>
      <c r="O74" s="407"/>
      <c r="P74" s="407"/>
    </row>
    <row r="75" spans="1:16" ht="15">
      <c r="A75" s="407"/>
      <c r="B75" s="407"/>
      <c r="C75" s="407"/>
      <c r="D75" s="407"/>
      <c r="E75" s="415"/>
      <c r="F75" s="407"/>
      <c r="G75" s="416"/>
      <c r="H75" s="407"/>
      <c r="I75" s="407"/>
      <c r="J75" s="407"/>
      <c r="K75" s="407"/>
      <c r="L75" s="407"/>
      <c r="M75" s="407"/>
      <c r="N75" s="407"/>
      <c r="O75" s="407"/>
      <c r="P75" s="407"/>
    </row>
    <row r="76" spans="1:16" ht="15">
      <c r="A76" s="407"/>
      <c r="B76" s="407"/>
      <c r="C76" s="407"/>
      <c r="D76" s="407"/>
      <c r="E76" s="415"/>
      <c r="F76" s="407"/>
      <c r="G76" s="416"/>
      <c r="H76" s="407"/>
      <c r="I76" s="407"/>
      <c r="J76" s="407"/>
      <c r="K76" s="407"/>
      <c r="L76" s="407"/>
      <c r="M76" s="407"/>
      <c r="N76" s="407"/>
      <c r="O76" s="407"/>
      <c r="P76" s="407"/>
    </row>
    <row r="77" spans="1:16" ht="15">
      <c r="A77" s="407"/>
      <c r="B77" s="407"/>
      <c r="C77" s="407"/>
      <c r="D77" s="407"/>
      <c r="E77" s="415"/>
      <c r="F77" s="407"/>
      <c r="G77" s="416"/>
      <c r="H77" s="407"/>
      <c r="I77" s="407"/>
      <c r="J77" s="407"/>
      <c r="K77" s="407"/>
      <c r="L77" s="407"/>
      <c r="M77" s="407"/>
      <c r="N77" s="407"/>
      <c r="O77" s="407"/>
      <c r="P77" s="407"/>
    </row>
    <row r="78" spans="1:16" ht="15">
      <c r="A78" s="407"/>
      <c r="B78" s="407"/>
      <c r="C78" s="407"/>
      <c r="D78" s="407"/>
      <c r="E78" s="415"/>
      <c r="F78" s="407"/>
      <c r="G78" s="416"/>
      <c r="H78" s="407"/>
      <c r="I78" s="407"/>
      <c r="J78" s="407"/>
      <c r="K78" s="407"/>
      <c r="L78" s="407"/>
      <c r="M78" s="407"/>
      <c r="N78" s="407"/>
      <c r="O78" s="407"/>
      <c r="P78" s="407"/>
    </row>
    <row r="79" spans="1:16" ht="15">
      <c r="A79" s="407"/>
      <c r="B79" s="407"/>
      <c r="C79" s="407"/>
      <c r="D79" s="407"/>
      <c r="E79" s="415"/>
      <c r="F79" s="407"/>
      <c r="G79" s="416"/>
      <c r="H79" s="407"/>
      <c r="I79" s="407"/>
      <c r="J79" s="407"/>
      <c r="K79" s="407"/>
      <c r="L79" s="407"/>
      <c r="M79" s="407"/>
      <c r="N79" s="407"/>
      <c r="O79" s="407"/>
      <c r="P79" s="407"/>
    </row>
    <row r="80" spans="1:16" ht="15">
      <c r="A80" s="407"/>
      <c r="B80" s="407"/>
      <c r="C80" s="407"/>
      <c r="D80" s="407"/>
      <c r="E80" s="415"/>
      <c r="F80" s="407"/>
      <c r="G80" s="416"/>
      <c r="H80" s="407"/>
      <c r="I80" s="407"/>
      <c r="J80" s="407"/>
      <c r="K80" s="407"/>
      <c r="L80" s="407"/>
      <c r="M80" s="407"/>
      <c r="N80" s="407"/>
      <c r="O80" s="407"/>
      <c r="P80" s="407"/>
    </row>
    <row r="81" spans="1:16" ht="15">
      <c r="A81" s="407"/>
      <c r="B81" s="407"/>
      <c r="C81" s="407"/>
      <c r="D81" s="407"/>
      <c r="E81" s="415"/>
      <c r="F81" s="407"/>
      <c r="G81" s="416"/>
      <c r="H81" s="407"/>
      <c r="I81" s="407"/>
      <c r="J81" s="407"/>
      <c r="K81" s="407"/>
      <c r="L81" s="407"/>
      <c r="M81" s="407"/>
      <c r="N81" s="407"/>
      <c r="O81" s="407"/>
      <c r="P81" s="407"/>
    </row>
    <row r="82" spans="1:16" ht="15">
      <c r="A82" s="407"/>
      <c r="B82" s="407"/>
      <c r="C82" s="407"/>
      <c r="D82" s="407"/>
      <c r="E82" s="415"/>
      <c r="F82" s="407"/>
      <c r="G82" s="416"/>
      <c r="H82" s="407"/>
      <c r="I82" s="407"/>
      <c r="J82" s="407"/>
      <c r="K82" s="407"/>
      <c r="L82" s="407"/>
      <c r="M82" s="407"/>
      <c r="N82" s="407"/>
      <c r="O82" s="407"/>
      <c r="P82" s="407"/>
    </row>
    <row r="83" spans="1:16" ht="15">
      <c r="A83" s="407"/>
      <c r="B83" s="407"/>
      <c r="C83" s="407"/>
      <c r="D83" s="407"/>
      <c r="E83" s="415"/>
      <c r="F83" s="407"/>
      <c r="G83" s="416"/>
      <c r="H83" s="407"/>
      <c r="I83" s="407"/>
      <c r="J83" s="407"/>
      <c r="K83" s="407"/>
      <c r="L83" s="407"/>
      <c r="M83" s="407"/>
      <c r="N83" s="407"/>
      <c r="O83" s="407"/>
      <c r="P83" s="407"/>
    </row>
    <row r="84" spans="1:16" ht="15">
      <c r="A84" s="407"/>
      <c r="B84" s="407"/>
      <c r="C84" s="407"/>
      <c r="D84" s="407"/>
      <c r="E84" s="415"/>
      <c r="F84" s="407"/>
      <c r="G84" s="416"/>
      <c r="H84" s="407"/>
      <c r="I84" s="407"/>
      <c r="J84" s="407"/>
      <c r="K84" s="407"/>
      <c r="L84" s="407"/>
      <c r="M84" s="407"/>
      <c r="N84" s="407"/>
      <c r="O84" s="407"/>
      <c r="P84" s="407"/>
    </row>
    <row r="85" spans="1:16" ht="15">
      <c r="A85" s="407"/>
      <c r="B85" s="407"/>
      <c r="C85" s="407"/>
      <c r="D85" s="407"/>
      <c r="E85" s="415"/>
      <c r="F85" s="407"/>
      <c r="G85" s="416"/>
      <c r="H85" s="407"/>
      <c r="I85" s="407"/>
      <c r="J85" s="407"/>
      <c r="K85" s="407"/>
      <c r="L85" s="407"/>
      <c r="M85" s="407"/>
      <c r="N85" s="407"/>
      <c r="O85" s="407"/>
      <c r="P85" s="407"/>
    </row>
    <row r="86" spans="1:16" ht="15">
      <c r="A86" s="407"/>
      <c r="B86" s="407"/>
      <c r="C86" s="407"/>
      <c r="D86" s="407"/>
      <c r="E86" s="415"/>
      <c r="F86" s="407"/>
      <c r="G86" s="416"/>
      <c r="H86" s="407"/>
      <c r="I86" s="407"/>
      <c r="J86" s="407"/>
      <c r="K86" s="407"/>
      <c r="L86" s="407"/>
      <c r="M86" s="407"/>
      <c r="N86" s="407"/>
      <c r="O86" s="407"/>
      <c r="P86" s="407"/>
    </row>
    <row r="87" spans="1:16" ht="15">
      <c r="A87" s="407"/>
      <c r="B87" s="407"/>
      <c r="C87" s="407"/>
      <c r="D87" s="407"/>
      <c r="E87" s="415"/>
      <c r="F87" s="407"/>
      <c r="G87" s="416"/>
      <c r="H87" s="407"/>
      <c r="I87" s="407"/>
      <c r="J87" s="407"/>
      <c r="K87" s="407"/>
      <c r="L87" s="407"/>
      <c r="M87" s="407"/>
      <c r="N87" s="407"/>
      <c r="O87" s="407"/>
      <c r="P87" s="407"/>
    </row>
    <row r="88" spans="1:16" ht="15">
      <c r="A88" s="407"/>
      <c r="B88" s="407"/>
      <c r="C88" s="407"/>
      <c r="D88" s="407"/>
      <c r="E88" s="415"/>
      <c r="F88" s="407"/>
      <c r="G88" s="416"/>
      <c r="H88" s="407"/>
      <c r="I88" s="407"/>
      <c r="J88" s="407"/>
      <c r="K88" s="407"/>
      <c r="L88" s="407"/>
      <c r="M88" s="407"/>
      <c r="N88" s="407"/>
      <c r="O88" s="407"/>
      <c r="P88" s="407"/>
    </row>
    <row r="89" spans="1:16" ht="15">
      <c r="A89" s="407"/>
      <c r="B89" s="407"/>
      <c r="C89" s="407"/>
      <c r="D89" s="407"/>
      <c r="E89" s="415"/>
      <c r="F89" s="407"/>
      <c r="G89" s="416"/>
      <c r="H89" s="407"/>
      <c r="I89" s="407"/>
      <c r="J89" s="407"/>
      <c r="K89" s="407"/>
      <c r="L89" s="407"/>
      <c r="M89" s="407"/>
      <c r="N89" s="407"/>
      <c r="O89" s="407"/>
      <c r="P89" s="407"/>
    </row>
    <row r="90" spans="1:16" ht="15">
      <c r="A90" s="407"/>
      <c r="B90" s="407"/>
      <c r="C90" s="407"/>
      <c r="D90" s="407"/>
      <c r="E90" s="415"/>
      <c r="F90" s="407"/>
      <c r="G90" s="416"/>
      <c r="H90" s="407"/>
      <c r="I90" s="407"/>
      <c r="J90" s="407"/>
      <c r="K90" s="407"/>
      <c r="L90" s="407"/>
      <c r="M90" s="407"/>
      <c r="N90" s="407"/>
      <c r="O90" s="407"/>
      <c r="P90" s="407"/>
    </row>
    <row r="91" spans="1:16" ht="15">
      <c r="A91" s="407"/>
      <c r="B91" s="407"/>
      <c r="C91" s="407"/>
      <c r="D91" s="407"/>
      <c r="E91" s="415"/>
      <c r="F91" s="407"/>
      <c r="G91" s="416"/>
      <c r="H91" s="407"/>
      <c r="I91" s="407"/>
      <c r="J91" s="407"/>
      <c r="K91" s="407"/>
      <c r="L91" s="407"/>
      <c r="M91" s="407"/>
      <c r="N91" s="407"/>
      <c r="O91" s="407"/>
      <c r="P91" s="407"/>
    </row>
    <row r="92" spans="1:16" ht="15">
      <c r="A92" s="407"/>
      <c r="B92" s="407"/>
      <c r="C92" s="407"/>
      <c r="D92" s="407"/>
      <c r="E92" s="415"/>
      <c r="F92" s="407"/>
      <c r="G92" s="416"/>
      <c r="H92" s="407"/>
      <c r="I92" s="407"/>
      <c r="J92" s="407"/>
      <c r="K92" s="407"/>
      <c r="L92" s="407"/>
      <c r="M92" s="407"/>
      <c r="N92" s="407"/>
      <c r="O92" s="407"/>
      <c r="P92" s="407"/>
    </row>
    <row r="93" spans="1:16" ht="15">
      <c r="A93" s="407"/>
      <c r="B93" s="407"/>
      <c r="C93" s="407"/>
      <c r="D93" s="407"/>
      <c r="E93" s="415"/>
      <c r="F93" s="407"/>
      <c r="G93" s="416"/>
      <c r="H93" s="407"/>
      <c r="I93" s="407"/>
      <c r="J93" s="407"/>
      <c r="K93" s="407"/>
      <c r="L93" s="407"/>
      <c r="M93" s="407"/>
      <c r="N93" s="407"/>
      <c r="O93" s="407"/>
      <c r="P93" s="407"/>
    </row>
    <row r="94" spans="1:16" ht="15">
      <c r="A94" s="407"/>
      <c r="B94" s="407"/>
      <c r="C94" s="407"/>
      <c r="D94" s="407"/>
      <c r="E94" s="415"/>
      <c r="F94" s="407"/>
      <c r="G94" s="416"/>
      <c r="H94" s="407"/>
      <c r="I94" s="407"/>
      <c r="J94" s="407"/>
      <c r="K94" s="407"/>
      <c r="L94" s="407"/>
      <c r="M94" s="407"/>
      <c r="N94" s="407"/>
      <c r="O94" s="407"/>
      <c r="P94" s="407"/>
    </row>
    <row r="95" spans="1:16" ht="15">
      <c r="A95" s="407"/>
      <c r="B95" s="407"/>
      <c r="C95" s="407"/>
      <c r="D95" s="407"/>
      <c r="E95" s="415"/>
      <c r="F95" s="407"/>
      <c r="G95" s="416"/>
      <c r="H95" s="407"/>
      <c r="I95" s="407"/>
      <c r="J95" s="407"/>
      <c r="K95" s="407"/>
      <c r="L95" s="407"/>
      <c r="M95" s="407"/>
      <c r="N95" s="407"/>
      <c r="O95" s="407"/>
      <c r="P95" s="407"/>
    </row>
    <row r="96" spans="1:16" ht="15">
      <c r="A96" s="407"/>
      <c r="B96" s="407"/>
      <c r="C96" s="407"/>
      <c r="D96" s="407"/>
      <c r="E96" s="415"/>
      <c r="F96" s="407"/>
      <c r="G96" s="416"/>
      <c r="H96" s="407"/>
      <c r="I96" s="407"/>
      <c r="J96" s="407"/>
      <c r="K96" s="407"/>
      <c r="L96" s="407"/>
      <c r="M96" s="407"/>
      <c r="N96" s="407"/>
      <c r="O96" s="407"/>
      <c r="P96" s="407"/>
    </row>
    <row r="97" spans="1:16" ht="15">
      <c r="A97" s="407"/>
      <c r="B97" s="407"/>
      <c r="C97" s="407"/>
      <c r="D97" s="407"/>
      <c r="E97" s="415"/>
      <c r="F97" s="407"/>
      <c r="G97" s="416"/>
      <c r="H97" s="407"/>
      <c r="I97" s="407"/>
      <c r="J97" s="407"/>
      <c r="K97" s="407"/>
      <c r="L97" s="407"/>
      <c r="M97" s="407"/>
      <c r="N97" s="407"/>
      <c r="O97" s="407"/>
      <c r="P97" s="407"/>
    </row>
    <row r="98" spans="1:16" ht="15">
      <c r="A98" s="407"/>
      <c r="B98" s="407"/>
      <c r="C98" s="407"/>
      <c r="D98" s="407"/>
      <c r="E98" s="415"/>
      <c r="F98" s="407"/>
      <c r="G98" s="416"/>
      <c r="H98" s="407"/>
      <c r="I98" s="407"/>
      <c r="J98" s="407"/>
      <c r="K98" s="407"/>
      <c r="L98" s="407"/>
      <c r="M98" s="407"/>
      <c r="N98" s="407"/>
      <c r="O98" s="407"/>
      <c r="P98" s="407"/>
    </row>
    <row r="99" spans="1:16" ht="15">
      <c r="A99" s="407"/>
      <c r="B99" s="407"/>
      <c r="C99" s="407"/>
      <c r="D99" s="407"/>
      <c r="E99" s="415"/>
      <c r="F99" s="407"/>
      <c r="G99" s="416"/>
      <c r="H99" s="407"/>
      <c r="I99" s="407"/>
      <c r="J99" s="407"/>
      <c r="K99" s="407"/>
      <c r="L99" s="407"/>
      <c r="M99" s="407"/>
      <c r="N99" s="407"/>
      <c r="O99" s="407"/>
      <c r="P99" s="407"/>
    </row>
    <row r="100" spans="1:16" ht="15">
      <c r="A100" s="407"/>
      <c r="B100" s="407"/>
      <c r="C100" s="407"/>
      <c r="D100" s="407"/>
      <c r="E100" s="415"/>
      <c r="F100" s="407"/>
      <c r="G100" s="416"/>
      <c r="H100" s="407"/>
      <c r="I100" s="407"/>
      <c r="J100" s="407"/>
      <c r="K100" s="407"/>
      <c r="L100" s="407"/>
      <c r="M100" s="407"/>
      <c r="N100" s="407"/>
      <c r="O100" s="407"/>
      <c r="P100" s="407"/>
    </row>
    <row r="101" spans="1:16" ht="15">
      <c r="A101" s="407"/>
      <c r="B101" s="407"/>
      <c r="C101" s="407"/>
      <c r="D101" s="407"/>
      <c r="E101" s="415"/>
      <c r="F101" s="407"/>
      <c r="G101" s="416"/>
      <c r="H101" s="407"/>
      <c r="I101" s="407"/>
      <c r="J101" s="407"/>
      <c r="K101" s="407"/>
      <c r="L101" s="407"/>
      <c r="M101" s="407"/>
      <c r="N101" s="407"/>
      <c r="O101" s="407"/>
      <c r="P101" s="407"/>
    </row>
    <row r="102" spans="1:16" ht="15">
      <c r="A102" s="407"/>
      <c r="B102" s="407"/>
      <c r="C102" s="407"/>
      <c r="D102" s="407"/>
      <c r="E102" s="415"/>
      <c r="F102" s="407"/>
      <c r="G102" s="416"/>
      <c r="H102" s="407"/>
      <c r="I102" s="407"/>
      <c r="J102" s="407"/>
      <c r="K102" s="407"/>
      <c r="L102" s="407"/>
      <c r="M102" s="407"/>
      <c r="N102" s="407"/>
      <c r="O102" s="407"/>
      <c r="P102" s="407"/>
    </row>
    <row r="103" spans="1:16" ht="15">
      <c r="A103" s="407"/>
      <c r="B103" s="407"/>
      <c r="C103" s="407"/>
      <c r="D103" s="407"/>
      <c r="E103" s="415"/>
      <c r="F103" s="407"/>
      <c r="G103" s="416"/>
      <c r="H103" s="407"/>
      <c r="I103" s="407"/>
      <c r="J103" s="407"/>
      <c r="K103" s="407"/>
      <c r="L103" s="407"/>
      <c r="M103" s="407"/>
      <c r="N103" s="407"/>
      <c r="O103" s="407"/>
      <c r="P103" s="407"/>
    </row>
    <row r="104" spans="1:16" ht="15">
      <c r="A104" s="407"/>
      <c r="B104" s="407"/>
      <c r="C104" s="407"/>
      <c r="D104" s="407"/>
      <c r="E104" s="415"/>
      <c r="F104" s="407"/>
      <c r="G104" s="416"/>
      <c r="H104" s="407"/>
      <c r="I104" s="407"/>
      <c r="J104" s="407"/>
      <c r="K104" s="407"/>
      <c r="L104" s="407"/>
      <c r="M104" s="407"/>
      <c r="N104" s="407"/>
      <c r="O104" s="407"/>
      <c r="P104" s="407"/>
    </row>
    <row r="105" spans="1:16" ht="15">
      <c r="A105" s="407"/>
      <c r="B105" s="407"/>
      <c r="C105" s="407"/>
      <c r="D105" s="407"/>
      <c r="E105" s="415"/>
      <c r="F105" s="407"/>
      <c r="G105" s="416"/>
      <c r="H105" s="407"/>
      <c r="I105" s="407"/>
      <c r="J105" s="407"/>
      <c r="K105" s="407"/>
      <c r="L105" s="407"/>
      <c r="M105" s="407"/>
      <c r="N105" s="407"/>
      <c r="O105" s="407"/>
      <c r="P105" s="407"/>
    </row>
    <row r="106" spans="1:16" ht="15">
      <c r="A106" s="407"/>
      <c r="B106" s="407"/>
      <c r="C106" s="407"/>
      <c r="D106" s="407"/>
      <c r="E106" s="415"/>
      <c r="F106" s="407"/>
      <c r="G106" s="416"/>
      <c r="H106" s="407"/>
      <c r="I106" s="407"/>
      <c r="J106" s="407"/>
      <c r="K106" s="407"/>
      <c r="L106" s="407"/>
      <c r="M106" s="407"/>
      <c r="N106" s="407"/>
      <c r="O106" s="407"/>
      <c r="P106" s="407"/>
    </row>
    <row r="107" spans="1:16" ht="15">
      <c r="A107" s="407"/>
      <c r="B107" s="407"/>
      <c r="C107" s="407"/>
      <c r="D107" s="407"/>
      <c r="E107" s="415"/>
      <c r="F107" s="407"/>
      <c r="G107" s="416"/>
      <c r="H107" s="407"/>
      <c r="I107" s="407"/>
      <c r="J107" s="407"/>
      <c r="K107" s="407"/>
      <c r="L107" s="407"/>
      <c r="M107" s="407"/>
      <c r="N107" s="407"/>
      <c r="O107" s="407"/>
      <c r="P107" s="407"/>
    </row>
    <row r="108" spans="1:16" ht="15">
      <c r="A108" s="407"/>
      <c r="B108" s="407"/>
      <c r="C108" s="407"/>
      <c r="D108" s="407"/>
      <c r="E108" s="415"/>
      <c r="F108" s="407"/>
      <c r="G108" s="416"/>
      <c r="H108" s="407"/>
      <c r="I108" s="407"/>
      <c r="J108" s="407"/>
      <c r="K108" s="407"/>
      <c r="L108" s="407"/>
      <c r="M108" s="407"/>
      <c r="N108" s="407"/>
      <c r="O108" s="407"/>
      <c r="P108" s="407"/>
    </row>
    <row r="109" spans="1:16" ht="15">
      <c r="A109" s="407"/>
      <c r="B109" s="407"/>
      <c r="C109" s="407"/>
      <c r="D109" s="407"/>
      <c r="E109" s="415"/>
      <c r="F109" s="407"/>
      <c r="G109" s="416"/>
      <c r="H109" s="407"/>
      <c r="I109" s="407"/>
      <c r="J109" s="407"/>
      <c r="K109" s="407"/>
      <c r="L109" s="407"/>
      <c r="M109" s="407"/>
      <c r="N109" s="407"/>
      <c r="O109" s="407"/>
      <c r="P109" s="407"/>
    </row>
    <row r="110" spans="1:16" ht="15">
      <c r="A110" s="407"/>
      <c r="B110" s="407"/>
      <c r="C110" s="407"/>
      <c r="D110" s="407"/>
      <c r="E110" s="415"/>
      <c r="F110" s="407"/>
      <c r="G110" s="416"/>
      <c r="H110" s="407"/>
      <c r="I110" s="407"/>
      <c r="J110" s="407"/>
      <c r="K110" s="407"/>
      <c r="L110" s="407"/>
      <c r="M110" s="407"/>
      <c r="N110" s="407"/>
      <c r="O110" s="407"/>
      <c r="P110" s="407"/>
    </row>
    <row r="111" spans="1:16" ht="15">
      <c r="A111" s="407"/>
      <c r="B111" s="407"/>
      <c r="C111" s="407"/>
      <c r="D111" s="407"/>
      <c r="E111" s="415"/>
      <c r="F111" s="407"/>
      <c r="G111" s="416"/>
      <c r="H111" s="407"/>
      <c r="I111" s="407"/>
      <c r="J111" s="407"/>
      <c r="K111" s="407"/>
      <c r="L111" s="407"/>
      <c r="M111" s="407"/>
      <c r="N111" s="407"/>
      <c r="O111" s="407"/>
      <c r="P111" s="407"/>
    </row>
    <row r="112" spans="1:16" ht="15">
      <c r="A112" s="407"/>
      <c r="B112" s="407"/>
      <c r="C112" s="407"/>
      <c r="D112" s="407"/>
      <c r="E112" s="415"/>
      <c r="F112" s="407"/>
      <c r="G112" s="416"/>
      <c r="H112" s="407"/>
      <c r="I112" s="407"/>
      <c r="J112" s="407"/>
      <c r="K112" s="407"/>
      <c r="L112" s="407"/>
      <c r="M112" s="407"/>
      <c r="N112" s="407"/>
      <c r="O112" s="407"/>
      <c r="P112" s="407"/>
    </row>
    <row r="113" spans="1:16" ht="15">
      <c r="A113" s="407"/>
      <c r="B113" s="407"/>
      <c r="C113" s="407"/>
      <c r="D113" s="407"/>
      <c r="E113" s="415"/>
      <c r="F113" s="407"/>
      <c r="G113" s="416"/>
      <c r="H113" s="407"/>
      <c r="I113" s="407"/>
      <c r="J113" s="407"/>
      <c r="K113" s="407"/>
      <c r="L113" s="407"/>
      <c r="M113" s="407"/>
      <c r="N113" s="407"/>
      <c r="O113" s="407"/>
      <c r="P113" s="407"/>
    </row>
    <row r="114" spans="1:16" ht="15">
      <c r="A114" s="407"/>
      <c r="B114" s="407"/>
      <c r="C114" s="407"/>
      <c r="D114" s="407"/>
      <c r="E114" s="415"/>
      <c r="F114" s="407"/>
      <c r="G114" s="416"/>
      <c r="H114" s="407"/>
      <c r="I114" s="407"/>
      <c r="J114" s="407"/>
      <c r="K114" s="407"/>
      <c r="L114" s="407"/>
      <c r="M114" s="407"/>
      <c r="N114" s="407"/>
      <c r="O114" s="407"/>
      <c r="P114" s="407"/>
    </row>
    <row r="115" spans="1:16" ht="15">
      <c r="A115" s="407"/>
      <c r="B115" s="407"/>
      <c r="C115" s="407"/>
      <c r="D115" s="407"/>
      <c r="E115" s="415"/>
      <c r="F115" s="407"/>
      <c r="G115" s="416"/>
      <c r="H115" s="407"/>
      <c r="I115" s="407"/>
      <c r="J115" s="407"/>
      <c r="K115" s="407"/>
      <c r="L115" s="407"/>
      <c r="M115" s="407"/>
      <c r="N115" s="407"/>
      <c r="O115" s="407"/>
      <c r="P115" s="407"/>
    </row>
    <row r="116" spans="1:16" ht="15">
      <c r="A116" s="407"/>
      <c r="B116" s="407"/>
      <c r="C116" s="407"/>
      <c r="D116" s="407"/>
      <c r="E116" s="415"/>
      <c r="F116" s="407"/>
      <c r="G116" s="416"/>
      <c r="H116" s="407"/>
      <c r="I116" s="407"/>
      <c r="J116" s="407"/>
      <c r="K116" s="407"/>
      <c r="L116" s="407"/>
      <c r="M116" s="407"/>
      <c r="N116" s="407"/>
      <c r="O116" s="407"/>
      <c r="P116" s="407"/>
    </row>
    <row r="117" spans="1:16" ht="15">
      <c r="A117" s="407"/>
      <c r="B117" s="407"/>
      <c r="C117" s="407"/>
      <c r="D117" s="407"/>
      <c r="E117" s="415"/>
      <c r="F117" s="407"/>
      <c r="G117" s="416"/>
      <c r="H117" s="407"/>
      <c r="I117" s="407"/>
      <c r="J117" s="407"/>
      <c r="K117" s="407"/>
      <c r="L117" s="407"/>
      <c r="M117" s="407"/>
      <c r="N117" s="407"/>
      <c r="O117" s="407"/>
      <c r="P117" s="407"/>
    </row>
    <row r="118" spans="1:16" ht="15">
      <c r="A118" s="407"/>
      <c r="B118" s="407"/>
      <c r="C118" s="407"/>
      <c r="D118" s="407"/>
      <c r="E118" s="415"/>
      <c r="F118" s="407"/>
      <c r="G118" s="416"/>
      <c r="H118" s="407"/>
      <c r="I118" s="407"/>
      <c r="J118" s="407"/>
      <c r="K118" s="407"/>
      <c r="L118" s="407"/>
      <c r="M118" s="407"/>
      <c r="N118" s="407"/>
      <c r="O118" s="407"/>
      <c r="P118" s="407"/>
    </row>
    <row r="119" spans="1:16" ht="15">
      <c r="A119" s="407"/>
      <c r="B119" s="407"/>
      <c r="C119" s="407"/>
      <c r="D119" s="407"/>
      <c r="E119" s="415"/>
      <c r="F119" s="407"/>
      <c r="G119" s="416"/>
      <c r="H119" s="407"/>
      <c r="I119" s="407"/>
      <c r="J119" s="407"/>
      <c r="K119" s="407"/>
      <c r="L119" s="407"/>
      <c r="M119" s="407"/>
      <c r="N119" s="407"/>
      <c r="O119" s="407"/>
      <c r="P119" s="407"/>
    </row>
    <row r="120" spans="1:16" ht="15">
      <c r="A120" s="407"/>
      <c r="B120" s="407"/>
      <c r="C120" s="407"/>
      <c r="D120" s="407"/>
      <c r="E120" s="415"/>
      <c r="F120" s="407"/>
      <c r="G120" s="416"/>
      <c r="H120" s="407"/>
      <c r="I120" s="407"/>
      <c r="J120" s="407"/>
      <c r="K120" s="407"/>
      <c r="L120" s="407"/>
      <c r="M120" s="407"/>
      <c r="N120" s="407"/>
      <c r="O120" s="407"/>
      <c r="P120" s="407"/>
    </row>
    <row r="121" spans="1:16" ht="15">
      <c r="A121" s="407"/>
      <c r="B121" s="407"/>
      <c r="C121" s="407"/>
      <c r="D121" s="407"/>
      <c r="E121" s="415"/>
      <c r="F121" s="407"/>
      <c r="G121" s="416"/>
      <c r="H121" s="407"/>
      <c r="I121" s="407"/>
      <c r="J121" s="407"/>
      <c r="K121" s="407"/>
      <c r="L121" s="407"/>
      <c r="M121" s="407"/>
      <c r="N121" s="407"/>
      <c r="O121" s="407"/>
      <c r="P121" s="407"/>
    </row>
    <row r="122" spans="1:16" ht="15">
      <c r="A122" s="407"/>
      <c r="B122" s="407"/>
      <c r="C122" s="407"/>
      <c r="D122" s="407"/>
      <c r="E122" s="415"/>
      <c r="F122" s="407"/>
      <c r="G122" s="416"/>
      <c r="H122" s="407"/>
      <c r="I122" s="407"/>
      <c r="J122" s="407"/>
      <c r="K122" s="407"/>
      <c r="L122" s="407"/>
      <c r="M122" s="407"/>
      <c r="N122" s="407"/>
      <c r="O122" s="407"/>
      <c r="P122" s="407"/>
    </row>
    <row r="123" spans="1:16" ht="15">
      <c r="A123" s="407"/>
      <c r="B123" s="407"/>
      <c r="C123" s="407"/>
      <c r="D123" s="407"/>
      <c r="E123" s="415"/>
      <c r="F123" s="407"/>
      <c r="G123" s="416"/>
      <c r="H123" s="407"/>
      <c r="I123" s="407"/>
      <c r="J123" s="407"/>
      <c r="K123" s="407"/>
      <c r="L123" s="407"/>
      <c r="M123" s="407"/>
      <c r="N123" s="407"/>
      <c r="O123" s="407"/>
      <c r="P123" s="407"/>
    </row>
    <row r="124" spans="1:16" ht="15">
      <c r="A124" s="407"/>
      <c r="B124" s="407"/>
      <c r="C124" s="407"/>
      <c r="D124" s="407"/>
      <c r="E124" s="415"/>
      <c r="F124" s="407"/>
      <c r="G124" s="416"/>
      <c r="H124" s="407"/>
      <c r="I124" s="407"/>
      <c r="J124" s="407"/>
      <c r="K124" s="407"/>
      <c r="L124" s="407"/>
      <c r="M124" s="407"/>
      <c r="N124" s="407"/>
      <c r="O124" s="407"/>
      <c r="P124" s="407"/>
    </row>
    <row r="125" spans="1:16" ht="15">
      <c r="A125" s="407"/>
      <c r="B125" s="407"/>
      <c r="C125" s="407"/>
      <c r="D125" s="407"/>
      <c r="E125" s="415"/>
      <c r="F125" s="407"/>
      <c r="G125" s="416"/>
      <c r="H125" s="407"/>
      <c r="I125" s="407"/>
      <c r="J125" s="407"/>
      <c r="K125" s="407"/>
      <c r="L125" s="407"/>
      <c r="M125" s="407"/>
      <c r="N125" s="407"/>
      <c r="O125" s="407"/>
      <c r="P125" s="407"/>
    </row>
    <row r="126" spans="1:16" ht="15">
      <c r="A126" s="407"/>
      <c r="B126" s="407"/>
      <c r="C126" s="407"/>
      <c r="D126" s="407"/>
      <c r="E126" s="415"/>
      <c r="F126" s="407"/>
      <c r="G126" s="416"/>
      <c r="H126" s="407"/>
      <c r="I126" s="407"/>
      <c r="J126" s="407"/>
      <c r="K126" s="407"/>
      <c r="L126" s="407"/>
      <c r="M126" s="407"/>
      <c r="N126" s="407"/>
      <c r="O126" s="407"/>
      <c r="P126" s="407"/>
    </row>
    <row r="127" spans="1:16" ht="15">
      <c r="A127" s="407"/>
      <c r="B127" s="407"/>
      <c r="C127" s="407"/>
      <c r="D127" s="407"/>
      <c r="E127" s="415"/>
      <c r="F127" s="407"/>
      <c r="G127" s="416"/>
      <c r="H127" s="407"/>
      <c r="I127" s="407"/>
      <c r="J127" s="407"/>
      <c r="K127" s="407"/>
      <c r="L127" s="407"/>
      <c r="M127" s="407"/>
      <c r="N127" s="407"/>
      <c r="O127" s="407"/>
      <c r="P127" s="407"/>
    </row>
    <row r="128" spans="1:16" ht="15">
      <c r="A128" s="407"/>
      <c r="B128" s="407"/>
      <c r="C128" s="407"/>
      <c r="D128" s="407"/>
      <c r="E128" s="415"/>
      <c r="F128" s="407"/>
      <c r="G128" s="416"/>
      <c r="H128" s="407"/>
      <c r="I128" s="407"/>
      <c r="J128" s="407"/>
      <c r="K128" s="407"/>
      <c r="L128" s="407"/>
      <c r="M128" s="407"/>
      <c r="N128" s="407"/>
      <c r="O128" s="407"/>
      <c r="P128" s="407"/>
    </row>
    <row r="129" spans="1:16" ht="15">
      <c r="A129" s="407"/>
      <c r="B129" s="407"/>
      <c r="C129" s="407"/>
      <c r="D129" s="407"/>
      <c r="E129" s="415"/>
      <c r="F129" s="407"/>
      <c r="G129" s="416"/>
      <c r="H129" s="407"/>
      <c r="I129" s="407"/>
      <c r="J129" s="407"/>
      <c r="K129" s="407"/>
      <c r="L129" s="407"/>
      <c r="M129" s="407"/>
      <c r="N129" s="407"/>
      <c r="O129" s="407"/>
      <c r="P129" s="407"/>
    </row>
    <row r="130" spans="1:16" ht="15">
      <c r="A130" s="407"/>
      <c r="B130" s="407"/>
      <c r="C130" s="407"/>
      <c r="D130" s="407"/>
      <c r="E130" s="415"/>
      <c r="F130" s="407"/>
      <c r="G130" s="416"/>
      <c r="H130" s="407"/>
      <c r="I130" s="407"/>
      <c r="J130" s="407"/>
      <c r="K130" s="407"/>
      <c r="L130" s="407"/>
      <c r="M130" s="407"/>
      <c r="N130" s="407"/>
      <c r="O130" s="407"/>
      <c r="P130" s="407"/>
    </row>
    <row r="131" spans="1:16" ht="15">
      <c r="A131" s="407"/>
      <c r="B131" s="407"/>
      <c r="C131" s="407"/>
      <c r="D131" s="407"/>
      <c r="E131" s="415"/>
      <c r="F131" s="407"/>
      <c r="G131" s="416"/>
      <c r="H131" s="407"/>
      <c r="I131" s="407"/>
      <c r="J131" s="407"/>
      <c r="K131" s="407"/>
      <c r="L131" s="407"/>
      <c r="M131" s="407"/>
      <c r="N131" s="407"/>
      <c r="O131" s="407"/>
      <c r="P131" s="407"/>
    </row>
    <row r="132" spans="1:16" ht="15">
      <c r="A132" s="407"/>
      <c r="B132" s="407"/>
      <c r="C132" s="407"/>
      <c r="D132" s="407"/>
      <c r="E132" s="415"/>
      <c r="F132" s="407"/>
      <c r="G132" s="416"/>
      <c r="H132" s="407"/>
      <c r="I132" s="407"/>
      <c r="J132" s="407"/>
      <c r="K132" s="407"/>
      <c r="L132" s="407"/>
      <c r="M132" s="407"/>
      <c r="N132" s="407"/>
      <c r="O132" s="407"/>
      <c r="P132" s="407"/>
    </row>
    <row r="133" spans="1:16" ht="15">
      <c r="A133" s="407"/>
      <c r="B133" s="407"/>
      <c r="C133" s="407"/>
      <c r="D133" s="407"/>
      <c r="E133" s="415"/>
      <c r="F133" s="407"/>
      <c r="G133" s="416"/>
      <c r="H133" s="407"/>
      <c r="I133" s="407"/>
      <c r="J133" s="407"/>
      <c r="K133" s="407"/>
      <c r="L133" s="407"/>
      <c r="M133" s="407"/>
      <c r="N133" s="407"/>
      <c r="O133" s="407"/>
      <c r="P133" s="407"/>
    </row>
    <row r="134" spans="1:16" ht="15">
      <c r="A134" s="407"/>
      <c r="B134" s="407"/>
      <c r="C134" s="407"/>
      <c r="D134" s="407"/>
      <c r="E134" s="415"/>
      <c r="F134" s="407"/>
      <c r="G134" s="416"/>
      <c r="H134" s="407"/>
      <c r="I134" s="407"/>
      <c r="J134" s="407"/>
      <c r="K134" s="407"/>
      <c r="L134" s="407"/>
      <c r="M134" s="407"/>
      <c r="N134" s="407"/>
      <c r="O134" s="407"/>
      <c r="P134" s="407"/>
    </row>
    <row r="135" spans="1:16" ht="15">
      <c r="A135" s="407"/>
      <c r="B135" s="407"/>
      <c r="C135" s="407"/>
      <c r="D135" s="407"/>
      <c r="E135" s="415"/>
      <c r="F135" s="407"/>
      <c r="G135" s="416"/>
      <c r="H135" s="407"/>
      <c r="I135" s="407"/>
      <c r="J135" s="407"/>
      <c r="K135" s="407"/>
      <c r="L135" s="407"/>
      <c r="M135" s="407"/>
      <c r="N135" s="407"/>
      <c r="O135" s="407"/>
      <c r="P135" s="407"/>
    </row>
    <row r="136" spans="1:16" ht="15">
      <c r="A136" s="407"/>
      <c r="B136" s="407"/>
      <c r="C136" s="407"/>
      <c r="D136" s="407"/>
      <c r="E136" s="415"/>
      <c r="F136" s="407"/>
      <c r="G136" s="416"/>
      <c r="H136" s="407"/>
      <c r="I136" s="407"/>
      <c r="J136" s="407"/>
      <c r="K136" s="407"/>
      <c r="L136" s="407"/>
      <c r="M136" s="407"/>
      <c r="N136" s="407"/>
      <c r="O136" s="407"/>
      <c r="P136" s="407"/>
    </row>
    <row r="137" spans="1:16" ht="15">
      <c r="A137" s="407"/>
      <c r="B137" s="407"/>
      <c r="C137" s="407"/>
      <c r="D137" s="407"/>
      <c r="E137" s="415"/>
      <c r="F137" s="407"/>
      <c r="G137" s="416"/>
      <c r="H137" s="407"/>
      <c r="I137" s="407"/>
      <c r="J137" s="407"/>
      <c r="K137" s="407"/>
      <c r="L137" s="407"/>
      <c r="M137" s="407"/>
      <c r="N137" s="407"/>
      <c r="O137" s="407"/>
      <c r="P137" s="407"/>
    </row>
    <row r="138" spans="1:16" ht="15">
      <c r="A138" s="407"/>
      <c r="B138" s="407"/>
      <c r="C138" s="407"/>
      <c r="D138" s="407"/>
      <c r="E138" s="415"/>
      <c r="F138" s="407"/>
      <c r="G138" s="416"/>
      <c r="H138" s="407"/>
      <c r="I138" s="407"/>
      <c r="J138" s="407"/>
      <c r="K138" s="407"/>
      <c r="L138" s="407"/>
      <c r="M138" s="407"/>
      <c r="N138" s="407"/>
      <c r="O138" s="407"/>
      <c r="P138" s="407"/>
    </row>
    <row r="139" spans="1:16" ht="15">
      <c r="A139" s="407"/>
      <c r="B139" s="407"/>
      <c r="C139" s="407"/>
      <c r="D139" s="407"/>
      <c r="E139" s="415"/>
      <c r="F139" s="407"/>
      <c r="G139" s="416"/>
      <c r="H139" s="407"/>
      <c r="I139" s="407"/>
      <c r="J139" s="407"/>
      <c r="K139" s="407"/>
      <c r="L139" s="407"/>
      <c r="M139" s="407"/>
      <c r="N139" s="407"/>
      <c r="O139" s="407"/>
      <c r="P139" s="407"/>
    </row>
    <row r="140" spans="1:16" ht="15">
      <c r="A140" s="407"/>
      <c r="B140" s="407"/>
      <c r="C140" s="407"/>
      <c r="D140" s="407"/>
      <c r="E140" s="415"/>
      <c r="F140" s="407"/>
      <c r="G140" s="416"/>
      <c r="H140" s="407"/>
      <c r="I140" s="407"/>
      <c r="J140" s="407"/>
      <c r="K140" s="407"/>
      <c r="L140" s="407"/>
      <c r="M140" s="407"/>
      <c r="N140" s="407"/>
      <c r="O140" s="407"/>
      <c r="P140" s="407"/>
    </row>
    <row r="141" spans="1:16" ht="15">
      <c r="A141" s="407"/>
      <c r="B141" s="407"/>
      <c r="C141" s="407"/>
      <c r="D141" s="407"/>
      <c r="E141" s="415"/>
      <c r="F141" s="407"/>
      <c r="G141" s="416"/>
      <c r="H141" s="407"/>
      <c r="I141" s="407"/>
      <c r="J141" s="407"/>
      <c r="K141" s="407"/>
      <c r="L141" s="407"/>
      <c r="M141" s="407"/>
      <c r="N141" s="407"/>
      <c r="O141" s="407"/>
      <c r="P141" s="407"/>
    </row>
    <row r="142" spans="1:16" ht="15">
      <c r="A142" s="407"/>
      <c r="B142" s="407"/>
      <c r="C142" s="407"/>
      <c r="D142" s="407"/>
      <c r="E142" s="415"/>
      <c r="F142" s="407"/>
      <c r="G142" s="416"/>
      <c r="H142" s="407"/>
      <c r="I142" s="407"/>
      <c r="J142" s="407"/>
      <c r="K142" s="407"/>
      <c r="L142" s="407"/>
      <c r="M142" s="407"/>
      <c r="N142" s="407"/>
      <c r="O142" s="407"/>
      <c r="P142" s="407"/>
    </row>
    <row r="143" spans="1:16" ht="15">
      <c r="A143" s="407"/>
      <c r="B143" s="407"/>
      <c r="C143" s="407"/>
      <c r="D143" s="407"/>
      <c r="E143" s="415"/>
      <c r="F143" s="407"/>
      <c r="G143" s="416"/>
      <c r="H143" s="407"/>
      <c r="I143" s="407"/>
      <c r="J143" s="407"/>
      <c r="K143" s="407"/>
      <c r="L143" s="407"/>
      <c r="M143" s="407"/>
      <c r="N143" s="407"/>
      <c r="O143" s="407"/>
      <c r="P143" s="407"/>
    </row>
    <row r="144" spans="1:16" ht="15">
      <c r="A144" s="407"/>
      <c r="B144" s="407"/>
      <c r="C144" s="407"/>
      <c r="D144" s="407"/>
      <c r="E144" s="415"/>
      <c r="F144" s="407"/>
      <c r="G144" s="416"/>
      <c r="H144" s="407"/>
      <c r="I144" s="407"/>
      <c r="J144" s="407"/>
      <c r="K144" s="407"/>
      <c r="L144" s="407"/>
      <c r="M144" s="407"/>
      <c r="N144" s="407"/>
      <c r="O144" s="407"/>
      <c r="P144" s="407"/>
    </row>
    <row r="145" spans="1:16" ht="15">
      <c r="A145" s="407"/>
      <c r="B145" s="407"/>
      <c r="C145" s="407"/>
      <c r="D145" s="407"/>
      <c r="E145" s="415"/>
      <c r="F145" s="407"/>
      <c r="G145" s="416"/>
      <c r="H145" s="407"/>
      <c r="I145" s="407"/>
      <c r="J145" s="407"/>
      <c r="K145" s="407"/>
      <c r="L145" s="407"/>
      <c r="M145" s="407"/>
      <c r="N145" s="407"/>
      <c r="O145" s="407"/>
      <c r="P145" s="407"/>
    </row>
    <row r="146" spans="1:16" ht="15">
      <c r="A146" s="407"/>
      <c r="B146" s="407"/>
      <c r="C146" s="407"/>
      <c r="D146" s="407"/>
      <c r="E146" s="415"/>
      <c r="F146" s="407"/>
      <c r="G146" s="416"/>
      <c r="H146" s="407"/>
      <c r="I146" s="407"/>
      <c r="J146" s="407"/>
      <c r="K146" s="407"/>
      <c r="L146" s="407"/>
      <c r="M146" s="407"/>
      <c r="N146" s="407"/>
      <c r="O146" s="407"/>
      <c r="P146" s="407"/>
    </row>
    <row r="147" spans="1:16" ht="15">
      <c r="A147" s="407"/>
      <c r="B147" s="407"/>
      <c r="C147" s="407"/>
      <c r="D147" s="407"/>
      <c r="E147" s="415"/>
      <c r="F147" s="407"/>
      <c r="G147" s="416"/>
      <c r="H147" s="407"/>
      <c r="I147" s="407"/>
      <c r="J147" s="407"/>
      <c r="K147" s="407"/>
      <c r="L147" s="407"/>
      <c r="M147" s="407"/>
      <c r="N147" s="407"/>
      <c r="O147" s="407"/>
      <c r="P147" s="407"/>
    </row>
    <row r="148" spans="1:16" ht="15">
      <c r="A148" s="407"/>
      <c r="B148" s="407"/>
      <c r="C148" s="407"/>
      <c r="D148" s="407"/>
      <c r="E148" s="415"/>
      <c r="F148" s="407"/>
      <c r="G148" s="416"/>
      <c r="H148" s="407"/>
      <c r="I148" s="407"/>
      <c r="J148" s="407"/>
      <c r="K148" s="407"/>
      <c r="L148" s="407"/>
      <c r="M148" s="407"/>
      <c r="N148" s="407"/>
      <c r="O148" s="407"/>
      <c r="P148" s="407"/>
    </row>
    <row r="149" spans="1:16" ht="15">
      <c r="A149" s="407"/>
      <c r="B149" s="407"/>
      <c r="C149" s="407"/>
      <c r="D149" s="407"/>
      <c r="E149" s="415"/>
      <c r="F149" s="407"/>
      <c r="G149" s="416"/>
      <c r="H149" s="407"/>
      <c r="I149" s="407"/>
      <c r="J149" s="407"/>
      <c r="K149" s="407"/>
      <c r="L149" s="407"/>
      <c r="M149" s="407"/>
      <c r="N149" s="407"/>
      <c r="O149" s="407"/>
      <c r="P149" s="407"/>
    </row>
    <row r="150" spans="1:16" ht="15">
      <c r="A150" s="407"/>
      <c r="B150" s="407"/>
      <c r="C150" s="407"/>
      <c r="D150" s="407"/>
      <c r="E150" s="415"/>
      <c r="F150" s="407"/>
      <c r="G150" s="416"/>
      <c r="H150" s="407"/>
      <c r="I150" s="407"/>
      <c r="J150" s="407"/>
      <c r="K150" s="407"/>
      <c r="L150" s="407"/>
      <c r="M150" s="407"/>
      <c r="N150" s="407"/>
      <c r="O150" s="407"/>
      <c r="P150" s="407"/>
    </row>
    <row r="151" spans="1:16" ht="15">
      <c r="A151" s="407"/>
      <c r="B151" s="407"/>
      <c r="C151" s="407"/>
      <c r="D151" s="407"/>
      <c r="E151" s="415"/>
      <c r="F151" s="407"/>
      <c r="G151" s="416"/>
      <c r="H151" s="407"/>
      <c r="I151" s="407"/>
      <c r="J151" s="407"/>
      <c r="K151" s="407"/>
      <c r="L151" s="407"/>
      <c r="M151" s="407"/>
      <c r="N151" s="407"/>
      <c r="O151" s="407"/>
      <c r="P151" s="407"/>
    </row>
    <row r="152" spans="1:16" ht="15">
      <c r="A152" s="407"/>
      <c r="B152" s="407"/>
      <c r="C152" s="407"/>
      <c r="D152" s="407"/>
      <c r="E152" s="415"/>
      <c r="F152" s="407"/>
      <c r="G152" s="416"/>
      <c r="H152" s="407"/>
      <c r="I152" s="407"/>
      <c r="J152" s="407"/>
      <c r="K152" s="407"/>
      <c r="L152" s="407"/>
      <c r="M152" s="407"/>
      <c r="N152" s="407"/>
      <c r="O152" s="407"/>
      <c r="P152" s="407"/>
    </row>
    <row r="153" spans="1:16" ht="15">
      <c r="A153" s="407"/>
      <c r="B153" s="407"/>
      <c r="C153" s="407"/>
      <c r="D153" s="407"/>
      <c r="E153" s="415"/>
      <c r="F153" s="407"/>
      <c r="G153" s="416"/>
      <c r="H153" s="407"/>
      <c r="I153" s="407"/>
      <c r="J153" s="407"/>
      <c r="K153" s="407"/>
      <c r="L153" s="407"/>
      <c r="M153" s="407"/>
      <c r="N153" s="407"/>
      <c r="O153" s="407"/>
      <c r="P153" s="407"/>
    </row>
    <row r="154" spans="1:16" ht="15">
      <c r="A154" s="407"/>
      <c r="B154" s="407"/>
      <c r="C154" s="407"/>
      <c r="D154" s="407"/>
      <c r="E154" s="415"/>
      <c r="F154" s="407"/>
      <c r="G154" s="416"/>
      <c r="H154" s="407"/>
      <c r="I154" s="407"/>
      <c r="J154" s="407"/>
      <c r="K154" s="407"/>
      <c r="L154" s="407"/>
      <c r="M154" s="407"/>
      <c r="N154" s="407"/>
      <c r="O154" s="407"/>
      <c r="P154" s="407"/>
    </row>
    <row r="155" spans="1:16" ht="15">
      <c r="A155" s="407"/>
      <c r="B155" s="407"/>
      <c r="C155" s="407"/>
      <c r="D155" s="407"/>
      <c r="E155" s="415"/>
      <c r="F155" s="407"/>
      <c r="G155" s="416"/>
      <c r="H155" s="407"/>
      <c r="I155" s="407"/>
      <c r="J155" s="407"/>
      <c r="K155" s="407"/>
      <c r="L155" s="407"/>
      <c r="M155" s="407"/>
      <c r="N155" s="407"/>
      <c r="O155" s="407"/>
      <c r="P155" s="407"/>
    </row>
    <row r="156" spans="1:16" ht="15">
      <c r="A156" s="407"/>
      <c r="B156" s="407"/>
      <c r="C156" s="407"/>
      <c r="D156" s="407"/>
      <c r="E156" s="415"/>
      <c r="F156" s="407"/>
      <c r="G156" s="416"/>
      <c r="H156" s="407"/>
      <c r="I156" s="407"/>
      <c r="J156" s="407"/>
      <c r="K156" s="407"/>
      <c r="L156" s="407"/>
      <c r="M156" s="407"/>
      <c r="N156" s="407"/>
      <c r="O156" s="407"/>
      <c r="P156" s="407"/>
    </row>
    <row r="157" spans="1:16" ht="15">
      <c r="A157" s="407"/>
      <c r="B157" s="407"/>
      <c r="C157" s="407"/>
      <c r="D157" s="407"/>
      <c r="E157" s="415"/>
      <c r="F157" s="407"/>
      <c r="G157" s="416"/>
      <c r="H157" s="407"/>
      <c r="I157" s="407"/>
      <c r="J157" s="407"/>
      <c r="K157" s="407"/>
      <c r="L157" s="407"/>
      <c r="M157" s="407"/>
      <c r="N157" s="407"/>
      <c r="O157" s="407"/>
      <c r="P157" s="407"/>
    </row>
    <row r="158" spans="1:16" ht="15">
      <c r="A158" s="407"/>
      <c r="B158" s="407"/>
      <c r="C158" s="407"/>
      <c r="D158" s="407"/>
      <c r="E158" s="415"/>
      <c r="F158" s="407"/>
      <c r="G158" s="416"/>
      <c r="H158" s="407"/>
      <c r="I158" s="407"/>
      <c r="J158" s="407"/>
      <c r="K158" s="407"/>
      <c r="L158" s="407"/>
      <c r="M158" s="407"/>
      <c r="N158" s="407"/>
      <c r="O158" s="407"/>
      <c r="P158" s="407"/>
    </row>
    <row r="159" spans="1:16" ht="15">
      <c r="A159" s="407"/>
      <c r="B159" s="407"/>
      <c r="C159" s="407"/>
      <c r="D159" s="407"/>
      <c r="E159" s="415"/>
      <c r="F159" s="407"/>
      <c r="G159" s="416"/>
      <c r="H159" s="407"/>
      <c r="I159" s="407"/>
      <c r="J159" s="407"/>
      <c r="K159" s="407"/>
      <c r="L159" s="407"/>
      <c r="M159" s="407"/>
      <c r="N159" s="407"/>
      <c r="O159" s="407"/>
      <c r="P159" s="407"/>
    </row>
    <row r="160" spans="1:16" ht="15">
      <c r="A160" s="407"/>
      <c r="B160" s="407"/>
      <c r="C160" s="407"/>
      <c r="D160" s="407"/>
      <c r="E160" s="415"/>
      <c r="F160" s="407"/>
      <c r="G160" s="416"/>
      <c r="H160" s="407"/>
      <c r="I160" s="407"/>
      <c r="J160" s="407"/>
      <c r="K160" s="407"/>
      <c r="L160" s="407"/>
      <c r="M160" s="407"/>
      <c r="N160" s="407"/>
      <c r="O160" s="407"/>
      <c r="P160" s="407"/>
    </row>
    <row r="161" spans="1:16" ht="15">
      <c r="A161" s="407"/>
      <c r="B161" s="407"/>
      <c r="C161" s="407"/>
      <c r="D161" s="407"/>
      <c r="E161" s="415"/>
      <c r="F161" s="407"/>
      <c r="G161" s="416"/>
      <c r="H161" s="407"/>
      <c r="I161" s="407"/>
      <c r="J161" s="407"/>
      <c r="K161" s="407"/>
      <c r="L161" s="407"/>
      <c r="M161" s="407"/>
      <c r="N161" s="407"/>
      <c r="O161" s="407"/>
      <c r="P161" s="407"/>
    </row>
    <row r="162" spans="1:16" ht="15">
      <c r="A162" s="407"/>
      <c r="B162" s="407"/>
      <c r="C162" s="407"/>
      <c r="D162" s="407"/>
      <c r="E162" s="415"/>
      <c r="F162" s="407"/>
      <c r="G162" s="416"/>
      <c r="H162" s="407"/>
      <c r="I162" s="407"/>
      <c r="J162" s="407"/>
      <c r="K162" s="407"/>
      <c r="L162" s="407"/>
      <c r="M162" s="407"/>
      <c r="N162" s="407"/>
      <c r="O162" s="407"/>
      <c r="P162" s="407"/>
    </row>
    <row r="163" spans="1:16" ht="15">
      <c r="A163" s="407"/>
      <c r="B163" s="407"/>
      <c r="C163" s="407"/>
      <c r="D163" s="407"/>
      <c r="E163" s="415"/>
      <c r="F163" s="407"/>
      <c r="G163" s="416"/>
      <c r="H163" s="407"/>
      <c r="I163" s="407"/>
      <c r="J163" s="407"/>
      <c r="K163" s="407"/>
      <c r="L163" s="407"/>
      <c r="M163" s="407"/>
      <c r="N163" s="407"/>
      <c r="O163" s="407"/>
      <c r="P163" s="407"/>
    </row>
    <row r="164" spans="1:16" ht="15">
      <c r="A164" s="407"/>
      <c r="B164" s="407"/>
      <c r="C164" s="407"/>
      <c r="D164" s="407"/>
      <c r="E164" s="415"/>
      <c r="F164" s="407"/>
      <c r="G164" s="416"/>
      <c r="H164" s="407"/>
      <c r="I164" s="407"/>
      <c r="J164" s="407"/>
      <c r="K164" s="407"/>
      <c r="L164" s="407"/>
      <c r="M164" s="407"/>
      <c r="N164" s="407"/>
      <c r="O164" s="407"/>
      <c r="P164" s="407"/>
    </row>
    <row r="165" spans="1:16" ht="15">
      <c r="A165" s="407"/>
      <c r="B165" s="407"/>
      <c r="C165" s="407"/>
      <c r="D165" s="407"/>
      <c r="E165" s="415"/>
      <c r="F165" s="407"/>
      <c r="G165" s="416"/>
      <c r="H165" s="407"/>
      <c r="I165" s="407"/>
      <c r="J165" s="407"/>
      <c r="K165" s="407"/>
      <c r="L165" s="407"/>
      <c r="M165" s="407"/>
      <c r="N165" s="407"/>
      <c r="O165" s="407"/>
      <c r="P165" s="407"/>
    </row>
    <row r="166" spans="1:16" ht="15">
      <c r="A166" s="407"/>
      <c r="B166" s="407"/>
      <c r="C166" s="407"/>
      <c r="D166" s="407"/>
      <c r="E166" s="415"/>
      <c r="F166" s="407"/>
      <c r="G166" s="416"/>
      <c r="H166" s="407"/>
      <c r="I166" s="407"/>
      <c r="J166" s="407"/>
      <c r="K166" s="407"/>
      <c r="L166" s="407"/>
      <c r="M166" s="407"/>
      <c r="N166" s="407"/>
      <c r="O166" s="407"/>
      <c r="P166" s="407"/>
    </row>
    <row r="167" spans="1:16" ht="15">
      <c r="A167" s="407"/>
      <c r="B167" s="407"/>
      <c r="C167" s="407"/>
      <c r="D167" s="407"/>
      <c r="E167" s="415"/>
      <c r="F167" s="407"/>
      <c r="G167" s="416"/>
      <c r="H167" s="407"/>
      <c r="I167" s="407"/>
      <c r="J167" s="407"/>
      <c r="K167" s="407"/>
      <c r="L167" s="407"/>
      <c r="M167" s="407"/>
      <c r="N167" s="407"/>
      <c r="O167" s="407"/>
      <c r="P167" s="407"/>
    </row>
    <row r="168" spans="1:16" ht="15">
      <c r="A168" s="407"/>
      <c r="B168" s="407"/>
      <c r="C168" s="407"/>
      <c r="D168" s="407"/>
      <c r="E168" s="415"/>
      <c r="F168" s="407"/>
      <c r="G168" s="416"/>
      <c r="H168" s="407"/>
      <c r="I168" s="407"/>
      <c r="J168" s="407"/>
      <c r="K168" s="407"/>
      <c r="L168" s="407"/>
      <c r="M168" s="407"/>
      <c r="N168" s="407"/>
      <c r="O168" s="407"/>
      <c r="P168" s="407"/>
    </row>
    <row r="169" spans="1:16" ht="15">
      <c r="A169" s="407"/>
      <c r="B169" s="407"/>
      <c r="C169" s="407"/>
      <c r="D169" s="407"/>
      <c r="E169" s="415"/>
      <c r="F169" s="407"/>
      <c r="G169" s="416"/>
      <c r="H169" s="407"/>
      <c r="I169" s="407"/>
      <c r="J169" s="407"/>
      <c r="K169" s="407"/>
      <c r="L169" s="407"/>
      <c r="M169" s="407"/>
      <c r="N169" s="407"/>
      <c r="O169" s="407"/>
      <c r="P169" s="407"/>
    </row>
    <row r="170" spans="1:16" ht="15">
      <c r="A170" s="407"/>
      <c r="B170" s="407"/>
      <c r="C170" s="407"/>
      <c r="D170" s="407"/>
      <c r="E170" s="415"/>
      <c r="F170" s="407"/>
      <c r="G170" s="416"/>
      <c r="H170" s="407"/>
      <c r="I170" s="407"/>
      <c r="J170" s="407"/>
      <c r="K170" s="407"/>
      <c r="L170" s="407"/>
      <c r="M170" s="407"/>
      <c r="N170" s="407"/>
      <c r="O170" s="407"/>
      <c r="P170" s="407"/>
    </row>
    <row r="171" spans="1:16" ht="15">
      <c r="A171" s="407"/>
      <c r="B171" s="407"/>
      <c r="C171" s="407"/>
      <c r="D171" s="407"/>
      <c r="E171" s="415"/>
      <c r="F171" s="407"/>
      <c r="G171" s="416"/>
      <c r="H171" s="407"/>
      <c r="I171" s="407"/>
      <c r="J171" s="407"/>
      <c r="K171" s="407"/>
      <c r="L171" s="407"/>
      <c r="M171" s="407"/>
      <c r="N171" s="407"/>
      <c r="O171" s="407"/>
      <c r="P171" s="407"/>
    </row>
    <row r="172" spans="1:16" ht="15">
      <c r="A172" s="407"/>
      <c r="B172" s="407"/>
      <c r="C172" s="407"/>
      <c r="D172" s="407"/>
      <c r="E172" s="415"/>
      <c r="F172" s="407"/>
      <c r="G172" s="416"/>
      <c r="H172" s="407"/>
      <c r="I172" s="407"/>
      <c r="J172" s="407"/>
      <c r="K172" s="407"/>
      <c r="L172" s="407"/>
      <c r="M172" s="407"/>
      <c r="N172" s="407"/>
      <c r="O172" s="407"/>
      <c r="P172" s="407"/>
    </row>
    <row r="173" spans="1:16" ht="15">
      <c r="A173" s="407"/>
      <c r="B173" s="407"/>
      <c r="C173" s="407"/>
      <c r="D173" s="407"/>
      <c r="E173" s="415"/>
      <c r="F173" s="407"/>
      <c r="G173" s="416"/>
      <c r="H173" s="407"/>
      <c r="I173" s="407"/>
      <c r="J173" s="407"/>
      <c r="K173" s="407"/>
      <c r="L173" s="407"/>
      <c r="M173" s="407"/>
      <c r="N173" s="407"/>
      <c r="O173" s="407"/>
      <c r="P173" s="407"/>
    </row>
    <row r="174" spans="1:16" ht="15">
      <c r="A174" s="407"/>
      <c r="B174" s="407"/>
      <c r="C174" s="407"/>
      <c r="D174" s="407"/>
      <c r="E174" s="415"/>
      <c r="F174" s="407"/>
      <c r="G174" s="416"/>
      <c r="H174" s="407"/>
      <c r="I174" s="407"/>
      <c r="J174" s="407"/>
      <c r="K174" s="407"/>
      <c r="L174" s="407"/>
      <c r="M174" s="407"/>
      <c r="N174" s="407"/>
      <c r="O174" s="407"/>
      <c r="P174" s="407"/>
    </row>
    <row r="175" spans="1:16" ht="15">
      <c r="A175" s="407"/>
      <c r="B175" s="407"/>
      <c r="C175" s="407"/>
      <c r="D175" s="407"/>
      <c r="E175" s="415"/>
      <c r="F175" s="407"/>
      <c r="G175" s="416"/>
      <c r="H175" s="407"/>
      <c r="I175" s="407"/>
      <c r="J175" s="407"/>
      <c r="K175" s="407"/>
      <c r="L175" s="407"/>
      <c r="M175" s="407"/>
      <c r="N175" s="407"/>
      <c r="O175" s="407"/>
      <c r="P175" s="407"/>
    </row>
    <row r="176" spans="1:16" ht="15">
      <c r="A176" s="407"/>
      <c r="B176" s="407"/>
      <c r="C176" s="407"/>
      <c r="D176" s="407"/>
      <c r="E176" s="415"/>
      <c r="F176" s="407"/>
      <c r="G176" s="416"/>
      <c r="H176" s="407"/>
      <c r="I176" s="407"/>
      <c r="J176" s="407"/>
      <c r="K176" s="407"/>
      <c r="L176" s="407"/>
      <c r="M176" s="407"/>
      <c r="N176" s="407"/>
      <c r="O176" s="407"/>
      <c r="P176" s="407"/>
    </row>
    <row r="177" spans="1:16" ht="15">
      <c r="A177" s="407"/>
      <c r="B177" s="407"/>
      <c r="C177" s="407"/>
      <c r="D177" s="407"/>
      <c r="E177" s="415"/>
      <c r="F177" s="407"/>
      <c r="G177" s="416"/>
      <c r="H177" s="407"/>
      <c r="I177" s="407"/>
      <c r="J177" s="407"/>
      <c r="K177" s="407"/>
      <c r="L177" s="407"/>
      <c r="M177" s="407"/>
      <c r="N177" s="407"/>
      <c r="O177" s="407"/>
      <c r="P177" s="407"/>
    </row>
    <row r="178" spans="1:16" ht="15">
      <c r="A178" s="407"/>
      <c r="B178" s="407"/>
      <c r="C178" s="407"/>
      <c r="D178" s="407"/>
      <c r="E178" s="415"/>
      <c r="F178" s="407"/>
      <c r="G178" s="416"/>
      <c r="H178" s="407"/>
      <c r="I178" s="407"/>
      <c r="J178" s="407"/>
      <c r="K178" s="407"/>
      <c r="L178" s="407"/>
      <c r="M178" s="407"/>
      <c r="N178" s="407"/>
      <c r="O178" s="407"/>
      <c r="P178" s="407"/>
    </row>
    <row r="179" spans="1:16" ht="15">
      <c r="A179" s="407"/>
      <c r="B179" s="407"/>
      <c r="C179" s="407"/>
      <c r="D179" s="407"/>
      <c r="E179" s="415"/>
      <c r="F179" s="407"/>
      <c r="G179" s="416"/>
      <c r="H179" s="407"/>
      <c r="I179" s="407"/>
      <c r="J179" s="407"/>
      <c r="K179" s="407"/>
      <c r="L179" s="407"/>
      <c r="M179" s="407"/>
      <c r="N179" s="407"/>
      <c r="O179" s="407"/>
      <c r="P179" s="407"/>
    </row>
    <row r="180" spans="1:16" ht="15">
      <c r="A180" s="407"/>
      <c r="B180" s="407"/>
      <c r="C180" s="407"/>
      <c r="D180" s="407"/>
      <c r="E180" s="415"/>
      <c r="F180" s="407"/>
      <c r="G180" s="416"/>
      <c r="H180" s="407"/>
      <c r="I180" s="407"/>
      <c r="J180" s="407"/>
      <c r="K180" s="407"/>
      <c r="L180" s="407"/>
      <c r="M180" s="407"/>
      <c r="N180" s="407"/>
      <c r="O180" s="407"/>
      <c r="P180" s="407"/>
    </row>
    <row r="181" spans="1:16" ht="15">
      <c r="A181" s="407"/>
      <c r="B181" s="407"/>
      <c r="C181" s="407"/>
      <c r="D181" s="407"/>
      <c r="E181" s="415"/>
      <c r="F181" s="407"/>
      <c r="G181" s="416"/>
      <c r="H181" s="407"/>
      <c r="I181" s="407"/>
      <c r="J181" s="407"/>
      <c r="K181" s="407"/>
      <c r="L181" s="407"/>
      <c r="M181" s="407"/>
      <c r="N181" s="407"/>
      <c r="O181" s="407"/>
      <c r="P181" s="407"/>
    </row>
    <row r="182" spans="1:16" ht="15">
      <c r="A182" s="407"/>
      <c r="B182" s="407"/>
      <c r="C182" s="407"/>
      <c r="D182" s="407"/>
      <c r="E182" s="415"/>
      <c r="F182" s="407"/>
      <c r="G182" s="416"/>
      <c r="H182" s="407"/>
      <c r="I182" s="407"/>
      <c r="J182" s="407"/>
      <c r="K182" s="407"/>
      <c r="L182" s="407"/>
      <c r="M182" s="407"/>
      <c r="N182" s="407"/>
      <c r="O182" s="407"/>
      <c r="P182" s="407"/>
    </row>
    <row r="183" spans="1:16" ht="15">
      <c r="A183" s="407"/>
      <c r="B183" s="407"/>
      <c r="C183" s="407"/>
      <c r="D183" s="407"/>
      <c r="E183" s="415"/>
      <c r="F183" s="407"/>
      <c r="G183" s="416"/>
      <c r="H183" s="407"/>
      <c r="I183" s="407"/>
      <c r="J183" s="407"/>
      <c r="K183" s="407"/>
      <c r="L183" s="407"/>
      <c r="M183" s="407"/>
      <c r="N183" s="407"/>
      <c r="O183" s="407"/>
      <c r="P183" s="407"/>
    </row>
    <row r="184" spans="1:16" ht="15">
      <c r="A184" s="407"/>
      <c r="B184" s="407"/>
      <c r="C184" s="407"/>
      <c r="D184" s="407"/>
      <c r="E184" s="415"/>
      <c r="F184" s="407"/>
      <c r="G184" s="416"/>
      <c r="H184" s="407"/>
      <c r="I184" s="407"/>
      <c r="J184" s="407"/>
      <c r="K184" s="407"/>
      <c r="L184" s="407"/>
      <c r="M184" s="407"/>
      <c r="N184" s="407"/>
      <c r="O184" s="407"/>
      <c r="P184" s="407"/>
    </row>
    <row r="185" spans="1:16" ht="15">
      <c r="A185" s="407"/>
      <c r="B185" s="407"/>
      <c r="C185" s="407"/>
      <c r="D185" s="407"/>
      <c r="E185" s="415"/>
      <c r="F185" s="407"/>
      <c r="G185" s="416"/>
      <c r="H185" s="407"/>
      <c r="I185" s="407"/>
      <c r="J185" s="407"/>
      <c r="K185" s="407"/>
      <c r="L185" s="407"/>
      <c r="M185" s="407"/>
      <c r="N185" s="407"/>
      <c r="O185" s="407"/>
      <c r="P185" s="407"/>
    </row>
    <row r="186" spans="1:16" ht="15">
      <c r="A186" s="407"/>
      <c r="B186" s="407"/>
      <c r="C186" s="407"/>
      <c r="D186" s="407"/>
      <c r="E186" s="415"/>
      <c r="F186" s="407"/>
      <c r="G186" s="416"/>
      <c r="H186" s="407"/>
      <c r="I186" s="407"/>
      <c r="J186" s="407"/>
      <c r="K186" s="407"/>
      <c r="L186" s="407"/>
      <c r="M186" s="407"/>
      <c r="N186" s="407"/>
      <c r="O186" s="407"/>
      <c r="P186" s="407"/>
    </row>
    <row r="187" spans="1:16" ht="15">
      <c r="A187" s="407"/>
      <c r="B187" s="407"/>
      <c r="C187" s="407"/>
      <c r="D187" s="407"/>
      <c r="E187" s="415"/>
      <c r="F187" s="407"/>
      <c r="G187" s="416"/>
      <c r="H187" s="407"/>
      <c r="I187" s="407"/>
      <c r="J187" s="407"/>
      <c r="K187" s="407"/>
      <c r="L187" s="407"/>
      <c r="M187" s="407"/>
      <c r="N187" s="407"/>
      <c r="O187" s="407"/>
      <c r="P187" s="407"/>
    </row>
    <row r="188" spans="1:16" ht="15">
      <c r="A188" s="407"/>
      <c r="B188" s="407"/>
      <c r="C188" s="407"/>
      <c r="D188" s="407"/>
      <c r="E188" s="415"/>
      <c r="F188" s="407"/>
      <c r="G188" s="416"/>
      <c r="H188" s="407"/>
      <c r="I188" s="407"/>
      <c r="J188" s="407"/>
      <c r="K188" s="407"/>
      <c r="L188" s="407"/>
      <c r="M188" s="407"/>
      <c r="N188" s="407"/>
      <c r="O188" s="407"/>
      <c r="P188" s="407"/>
    </row>
    <row r="189" spans="1:16" ht="15">
      <c r="A189" s="407"/>
      <c r="B189" s="407"/>
      <c r="C189" s="407"/>
      <c r="D189" s="407"/>
      <c r="E189" s="415"/>
      <c r="F189" s="407"/>
      <c r="G189" s="416"/>
      <c r="H189" s="407"/>
      <c r="I189" s="407"/>
      <c r="J189" s="407"/>
      <c r="K189" s="407"/>
      <c r="L189" s="407"/>
      <c r="M189" s="407"/>
      <c r="N189" s="407"/>
      <c r="O189" s="407"/>
      <c r="P189" s="407"/>
    </row>
    <row r="190" spans="1:16" ht="15">
      <c r="A190" s="407"/>
      <c r="B190" s="407"/>
      <c r="C190" s="407"/>
      <c r="D190" s="407"/>
      <c r="E190" s="415"/>
      <c r="F190" s="407"/>
      <c r="G190" s="416"/>
      <c r="H190" s="407"/>
      <c r="I190" s="407"/>
      <c r="J190" s="407"/>
      <c r="K190" s="407"/>
      <c r="L190" s="407"/>
      <c r="M190" s="407"/>
      <c r="N190" s="407"/>
      <c r="O190" s="407"/>
      <c r="P190" s="407"/>
    </row>
    <row r="191" spans="1:16" ht="15">
      <c r="A191" s="407"/>
      <c r="B191" s="407"/>
      <c r="C191" s="407"/>
      <c r="D191" s="407"/>
      <c r="E191" s="415"/>
      <c r="F191" s="407"/>
      <c r="G191" s="416"/>
      <c r="H191" s="407"/>
      <c r="I191" s="407"/>
      <c r="J191" s="407"/>
      <c r="K191" s="407"/>
      <c r="L191" s="407"/>
      <c r="M191" s="407"/>
      <c r="N191" s="407"/>
      <c r="O191" s="407"/>
      <c r="P191" s="407"/>
    </row>
    <row r="192" spans="1:16" ht="15">
      <c r="A192" s="407"/>
      <c r="B192" s="407"/>
      <c r="C192" s="407"/>
      <c r="D192" s="407"/>
      <c r="E192" s="415"/>
      <c r="F192" s="407"/>
      <c r="G192" s="416"/>
      <c r="H192" s="407"/>
      <c r="I192" s="407"/>
      <c r="J192" s="407"/>
      <c r="K192" s="407"/>
      <c r="L192" s="407"/>
      <c r="M192" s="407"/>
      <c r="N192" s="407"/>
      <c r="O192" s="407"/>
      <c r="P192" s="407"/>
    </row>
    <row r="193" spans="1:16" ht="15">
      <c r="A193" s="407"/>
      <c r="B193" s="407"/>
      <c r="C193" s="407"/>
      <c r="D193" s="407"/>
      <c r="E193" s="415"/>
      <c r="F193" s="407"/>
      <c r="G193" s="416"/>
      <c r="H193" s="407"/>
      <c r="I193" s="407"/>
      <c r="J193" s="407"/>
      <c r="K193" s="407"/>
      <c r="L193" s="407"/>
      <c r="M193" s="407"/>
      <c r="N193" s="407"/>
      <c r="O193" s="407"/>
      <c r="P193" s="407"/>
    </row>
    <row r="194" spans="1:16" ht="15">
      <c r="A194" s="407"/>
      <c r="B194" s="407"/>
      <c r="C194" s="407"/>
      <c r="D194" s="407"/>
      <c r="E194" s="415"/>
      <c r="F194" s="407"/>
      <c r="G194" s="416"/>
      <c r="H194" s="407"/>
      <c r="I194" s="407"/>
      <c r="J194" s="407"/>
      <c r="K194" s="407"/>
      <c r="L194" s="407"/>
      <c r="M194" s="407"/>
      <c r="N194" s="407"/>
      <c r="O194" s="407"/>
      <c r="P194" s="407"/>
    </row>
    <row r="195" spans="1:16" ht="15">
      <c r="A195" s="407"/>
      <c r="B195" s="407"/>
      <c r="C195" s="407"/>
      <c r="D195" s="407"/>
      <c r="E195" s="415"/>
      <c r="F195" s="407"/>
      <c r="G195" s="416"/>
      <c r="H195" s="407"/>
      <c r="I195" s="407"/>
      <c r="J195" s="407"/>
      <c r="K195" s="407"/>
      <c r="L195" s="407"/>
      <c r="M195" s="407"/>
      <c r="N195" s="407"/>
      <c r="O195" s="407"/>
      <c r="P195" s="407"/>
    </row>
    <row r="196" spans="1:16" ht="15">
      <c r="A196" s="407"/>
      <c r="B196" s="407"/>
      <c r="C196" s="407"/>
      <c r="D196" s="407"/>
      <c r="E196" s="415"/>
      <c r="F196" s="407"/>
      <c r="G196" s="416"/>
      <c r="H196" s="407"/>
      <c r="I196" s="407"/>
      <c r="J196" s="407"/>
      <c r="K196" s="407"/>
      <c r="L196" s="407"/>
      <c r="M196" s="407"/>
      <c r="N196" s="407"/>
      <c r="O196" s="407"/>
      <c r="P196" s="407"/>
    </row>
    <row r="197" spans="1:16" ht="15">
      <c r="A197" s="407"/>
      <c r="B197" s="407"/>
      <c r="C197" s="407"/>
      <c r="D197" s="407"/>
      <c r="E197" s="415"/>
      <c r="F197" s="407"/>
      <c r="G197" s="416"/>
      <c r="H197" s="407"/>
      <c r="I197" s="407"/>
      <c r="J197" s="407"/>
      <c r="K197" s="407"/>
      <c r="L197" s="407"/>
      <c r="M197" s="407"/>
      <c r="N197" s="407"/>
      <c r="O197" s="407"/>
      <c r="P197" s="407"/>
    </row>
    <row r="198" spans="1:16" ht="15">
      <c r="A198" s="407"/>
      <c r="B198" s="407"/>
      <c r="C198" s="407"/>
      <c r="D198" s="407"/>
      <c r="E198" s="415"/>
      <c r="F198" s="407"/>
      <c r="G198" s="416"/>
      <c r="H198" s="407"/>
      <c r="I198" s="407"/>
      <c r="J198" s="407"/>
      <c r="K198" s="407"/>
      <c r="L198" s="407"/>
      <c r="M198" s="407"/>
      <c r="N198" s="407"/>
      <c r="O198" s="407"/>
      <c r="P198" s="407"/>
    </row>
    <row r="199" spans="1:16" ht="15">
      <c r="A199" s="407"/>
      <c r="B199" s="407"/>
      <c r="C199" s="407"/>
      <c r="D199" s="407"/>
      <c r="E199" s="415"/>
      <c r="F199" s="407"/>
      <c r="G199" s="416"/>
      <c r="H199" s="407"/>
      <c r="I199" s="407"/>
      <c r="J199" s="407"/>
      <c r="K199" s="407"/>
      <c r="L199" s="407"/>
      <c r="M199" s="407"/>
      <c r="N199" s="407"/>
      <c r="O199" s="407"/>
      <c r="P199" s="407"/>
    </row>
    <row r="200" spans="1:16" ht="15">
      <c r="A200" s="407"/>
      <c r="B200" s="407"/>
      <c r="C200" s="407"/>
      <c r="D200" s="407"/>
      <c r="E200" s="415"/>
      <c r="F200" s="407"/>
      <c r="G200" s="416"/>
      <c r="H200" s="407"/>
      <c r="I200" s="407"/>
      <c r="J200" s="407"/>
      <c r="K200" s="407"/>
      <c r="L200" s="407"/>
      <c r="M200" s="407"/>
      <c r="N200" s="407"/>
      <c r="O200" s="407"/>
      <c r="P200" s="407"/>
    </row>
    <row r="201" spans="1:16" ht="15">
      <c r="A201" s="407"/>
      <c r="B201" s="407"/>
      <c r="C201" s="407"/>
      <c r="D201" s="407"/>
      <c r="E201" s="415"/>
      <c r="F201" s="407"/>
      <c r="G201" s="416"/>
      <c r="H201" s="407"/>
      <c r="I201" s="407"/>
      <c r="J201" s="407"/>
      <c r="K201" s="407"/>
      <c r="L201" s="407"/>
      <c r="M201" s="407"/>
      <c r="N201" s="407"/>
      <c r="O201" s="407"/>
      <c r="P201" s="407"/>
    </row>
    <row r="202" spans="1:16" ht="15">
      <c r="A202" s="407"/>
      <c r="B202" s="407"/>
      <c r="C202" s="407"/>
      <c r="D202" s="407"/>
      <c r="E202" s="415"/>
      <c r="F202" s="407"/>
      <c r="G202" s="416"/>
      <c r="H202" s="407"/>
      <c r="I202" s="407"/>
      <c r="J202" s="407"/>
      <c r="K202" s="407"/>
      <c r="L202" s="407"/>
      <c r="M202" s="407"/>
      <c r="N202" s="407"/>
      <c r="O202" s="407"/>
      <c r="P202" s="407"/>
    </row>
    <row r="203" spans="1:16" ht="15">
      <c r="A203" s="407"/>
      <c r="B203" s="407"/>
      <c r="C203" s="407"/>
      <c r="D203" s="407"/>
      <c r="E203" s="415"/>
      <c r="F203" s="407"/>
      <c r="G203" s="416"/>
      <c r="H203" s="407"/>
      <c r="I203" s="407"/>
      <c r="J203" s="407"/>
      <c r="K203" s="407"/>
      <c r="L203" s="407"/>
      <c r="M203" s="407"/>
      <c r="N203" s="407"/>
      <c r="O203" s="407"/>
      <c r="P203" s="407"/>
    </row>
    <row r="204" spans="1:16" ht="15">
      <c r="A204" s="407"/>
      <c r="B204" s="407"/>
      <c r="C204" s="407"/>
      <c r="D204" s="407"/>
      <c r="E204" s="415"/>
      <c r="F204" s="407"/>
      <c r="G204" s="416"/>
      <c r="H204" s="407"/>
      <c r="I204" s="407"/>
      <c r="J204" s="407"/>
      <c r="K204" s="407"/>
      <c r="L204" s="407"/>
      <c r="M204" s="407"/>
      <c r="N204" s="407"/>
      <c r="O204" s="407"/>
      <c r="P204" s="407"/>
    </row>
    <row r="205" spans="1:16" ht="15">
      <c r="A205" s="407"/>
      <c r="B205" s="407"/>
      <c r="C205" s="407"/>
      <c r="D205" s="407"/>
      <c r="E205" s="415"/>
      <c r="F205" s="407"/>
      <c r="G205" s="416"/>
      <c r="H205" s="407"/>
      <c r="I205" s="407"/>
      <c r="J205" s="407"/>
      <c r="K205" s="407"/>
      <c r="L205" s="407"/>
      <c r="M205" s="407"/>
      <c r="N205" s="407"/>
      <c r="O205" s="407"/>
      <c r="P205" s="407"/>
    </row>
    <row r="206" spans="1:16" ht="15">
      <c r="A206" s="407"/>
      <c r="B206" s="407"/>
      <c r="C206" s="407"/>
      <c r="D206" s="407"/>
      <c r="E206" s="415"/>
      <c r="F206" s="407"/>
      <c r="G206" s="416"/>
      <c r="H206" s="407"/>
      <c r="I206" s="407"/>
      <c r="J206" s="407"/>
      <c r="K206" s="407"/>
      <c r="L206" s="407"/>
      <c r="M206" s="407"/>
      <c r="N206" s="407"/>
      <c r="O206" s="407"/>
      <c r="P206" s="407"/>
    </row>
    <row r="207" spans="1:16" ht="15">
      <c r="A207" s="407"/>
      <c r="B207" s="407"/>
      <c r="C207" s="407"/>
      <c r="D207" s="407"/>
      <c r="E207" s="415"/>
      <c r="F207" s="407"/>
      <c r="G207" s="416"/>
      <c r="H207" s="407"/>
      <c r="I207" s="407"/>
      <c r="J207" s="407"/>
      <c r="K207" s="407"/>
      <c r="L207" s="407"/>
      <c r="M207" s="407"/>
      <c r="N207" s="407"/>
      <c r="O207" s="407"/>
      <c r="P207" s="407"/>
    </row>
    <row r="208" spans="1:16" ht="15">
      <c r="A208" s="407"/>
      <c r="B208" s="407"/>
      <c r="C208" s="407"/>
      <c r="D208" s="407"/>
      <c r="E208" s="415"/>
      <c r="F208" s="407"/>
      <c r="G208" s="416"/>
      <c r="H208" s="407"/>
      <c r="I208" s="407"/>
      <c r="J208" s="407"/>
      <c r="K208" s="407"/>
      <c r="L208" s="407"/>
      <c r="M208" s="407"/>
      <c r="N208" s="407"/>
      <c r="O208" s="407"/>
      <c r="P208" s="407"/>
    </row>
    <row r="209" spans="1:16" ht="15">
      <c r="A209" s="407"/>
      <c r="B209" s="407"/>
      <c r="C209" s="407"/>
      <c r="D209" s="407"/>
      <c r="E209" s="415"/>
      <c r="F209" s="407"/>
      <c r="G209" s="416"/>
      <c r="H209" s="407"/>
      <c r="I209" s="407"/>
      <c r="J209" s="407"/>
      <c r="K209" s="407"/>
      <c r="L209" s="407"/>
      <c r="M209" s="407"/>
      <c r="N209" s="407"/>
      <c r="O209" s="407"/>
      <c r="P209" s="407"/>
    </row>
    <row r="210" spans="1:16" ht="15">
      <c r="A210" s="407"/>
      <c r="B210" s="407"/>
      <c r="C210" s="407"/>
      <c r="D210" s="407"/>
      <c r="E210" s="415"/>
      <c r="F210" s="407"/>
      <c r="G210" s="416"/>
      <c r="H210" s="407"/>
      <c r="I210" s="407"/>
      <c r="J210" s="407"/>
      <c r="K210" s="407"/>
      <c r="L210" s="407"/>
      <c r="M210" s="407"/>
      <c r="N210" s="407"/>
      <c r="O210" s="407"/>
      <c r="P210" s="407"/>
    </row>
    <row r="211" spans="1:16" ht="15">
      <c r="A211" s="407"/>
      <c r="B211" s="407"/>
      <c r="C211" s="407"/>
      <c r="D211" s="407"/>
      <c r="E211" s="415"/>
      <c r="F211" s="407"/>
      <c r="G211" s="416"/>
      <c r="H211" s="407"/>
      <c r="I211" s="407"/>
      <c r="J211" s="407"/>
      <c r="K211" s="407"/>
      <c r="L211" s="407"/>
      <c r="M211" s="407"/>
      <c r="N211" s="407"/>
      <c r="O211" s="407"/>
      <c r="P211" s="407"/>
    </row>
    <row r="212" spans="1:16" ht="15">
      <c r="A212" s="407"/>
      <c r="B212" s="407"/>
      <c r="C212" s="407"/>
      <c r="D212" s="407"/>
      <c r="E212" s="415"/>
      <c r="F212" s="407"/>
      <c r="G212" s="416"/>
      <c r="H212" s="407"/>
      <c r="I212" s="407"/>
      <c r="J212" s="407"/>
      <c r="K212" s="407"/>
      <c r="L212" s="407"/>
      <c r="M212" s="407"/>
      <c r="N212" s="407"/>
      <c r="O212" s="407"/>
      <c r="P212" s="407"/>
    </row>
    <row r="213" spans="1:16" ht="15">
      <c r="A213" s="407"/>
      <c r="B213" s="407"/>
      <c r="C213" s="407"/>
      <c r="D213" s="407"/>
      <c r="E213" s="415"/>
      <c r="F213" s="407"/>
      <c r="G213" s="416"/>
      <c r="H213" s="407"/>
      <c r="I213" s="407"/>
      <c r="J213" s="407"/>
      <c r="K213" s="407"/>
      <c r="L213" s="407"/>
      <c r="M213" s="407"/>
      <c r="N213" s="407"/>
      <c r="O213" s="407"/>
      <c r="P213" s="407"/>
    </row>
    <row r="214" spans="1:16" ht="15">
      <c r="A214" s="407"/>
      <c r="B214" s="407"/>
      <c r="C214" s="407"/>
      <c r="D214" s="407"/>
      <c r="E214" s="415"/>
      <c r="F214" s="407"/>
      <c r="G214" s="416"/>
      <c r="H214" s="407"/>
      <c r="I214" s="407"/>
      <c r="J214" s="407"/>
      <c r="K214" s="407"/>
      <c r="L214" s="407"/>
      <c r="M214" s="407"/>
      <c r="N214" s="407"/>
      <c r="O214" s="407"/>
      <c r="P214" s="407"/>
    </row>
    <row r="215" spans="1:16" ht="15">
      <c r="A215" s="407"/>
      <c r="B215" s="407"/>
      <c r="C215" s="407"/>
      <c r="D215" s="407"/>
      <c r="E215" s="415"/>
      <c r="F215" s="407"/>
      <c r="G215" s="416"/>
      <c r="H215" s="407"/>
      <c r="I215" s="407"/>
      <c r="J215" s="407"/>
      <c r="K215" s="407"/>
      <c r="L215" s="407"/>
      <c r="M215" s="407"/>
      <c r="N215" s="407"/>
      <c r="O215" s="407"/>
      <c r="P215" s="407"/>
    </row>
    <row r="216" spans="1:16" ht="15">
      <c r="A216" s="407"/>
      <c r="B216" s="407"/>
      <c r="C216" s="407"/>
      <c r="D216" s="407"/>
      <c r="E216" s="415"/>
      <c r="F216" s="407"/>
      <c r="G216" s="416"/>
      <c r="H216" s="407"/>
      <c r="I216" s="407"/>
      <c r="J216" s="407"/>
      <c r="K216" s="407"/>
      <c r="L216" s="407"/>
      <c r="M216" s="407"/>
      <c r="N216" s="407"/>
      <c r="O216" s="407"/>
      <c r="P216" s="407"/>
    </row>
    <row r="217" spans="1:16" ht="15">
      <c r="A217" s="407"/>
      <c r="B217" s="407"/>
      <c r="C217" s="407"/>
      <c r="D217" s="407"/>
      <c r="E217" s="415"/>
      <c r="F217" s="407"/>
      <c r="G217" s="416"/>
      <c r="H217" s="407"/>
      <c r="I217" s="407"/>
      <c r="J217" s="407"/>
      <c r="K217" s="407"/>
      <c r="L217" s="407"/>
      <c r="M217" s="407"/>
      <c r="N217" s="407"/>
      <c r="O217" s="407"/>
      <c r="P217" s="407"/>
    </row>
    <row r="218" spans="1:16" ht="15">
      <c r="A218" s="407"/>
      <c r="B218" s="407"/>
      <c r="C218" s="407"/>
      <c r="D218" s="407"/>
      <c r="E218" s="415"/>
      <c r="F218" s="407"/>
      <c r="G218" s="416"/>
      <c r="H218" s="407"/>
      <c r="I218" s="407"/>
      <c r="J218" s="407"/>
      <c r="K218" s="407"/>
      <c r="L218" s="407"/>
      <c r="M218" s="407"/>
      <c r="N218" s="407"/>
      <c r="O218" s="407"/>
      <c r="P218" s="407"/>
    </row>
    <row r="219" spans="1:16" ht="15">
      <c r="A219" s="407"/>
      <c r="B219" s="407"/>
      <c r="C219" s="407"/>
      <c r="D219" s="407"/>
      <c r="E219" s="415"/>
      <c r="F219" s="407"/>
      <c r="G219" s="416"/>
      <c r="H219" s="407"/>
      <c r="I219" s="407"/>
      <c r="J219" s="407"/>
      <c r="K219" s="407"/>
      <c r="L219" s="407"/>
      <c r="M219" s="407"/>
      <c r="N219" s="407"/>
      <c r="O219" s="407"/>
      <c r="P219" s="407"/>
    </row>
    <row r="220" spans="1:16" ht="15">
      <c r="A220" s="407"/>
      <c r="B220" s="407"/>
      <c r="C220" s="407"/>
      <c r="D220" s="407"/>
      <c r="E220" s="415"/>
      <c r="F220" s="407"/>
      <c r="G220" s="416"/>
      <c r="H220" s="407"/>
      <c r="I220" s="407"/>
      <c r="J220" s="407"/>
      <c r="K220" s="407"/>
      <c r="L220" s="407"/>
      <c r="M220" s="407"/>
      <c r="N220" s="407"/>
      <c r="O220" s="407"/>
      <c r="P220" s="407"/>
    </row>
    <row r="221" spans="1:16" ht="15">
      <c r="A221" s="407"/>
      <c r="B221" s="407"/>
      <c r="C221" s="407"/>
      <c r="D221" s="407"/>
      <c r="E221" s="415"/>
      <c r="F221" s="407"/>
      <c r="G221" s="416"/>
      <c r="H221" s="407"/>
      <c r="I221" s="407"/>
      <c r="J221" s="407"/>
      <c r="K221" s="407"/>
      <c r="L221" s="407"/>
      <c r="M221" s="407"/>
      <c r="N221" s="407"/>
      <c r="O221" s="407"/>
      <c r="P221" s="407"/>
    </row>
    <row r="222" spans="1:16" ht="15">
      <c r="A222" s="407"/>
      <c r="B222" s="407"/>
      <c r="C222" s="407"/>
      <c r="D222" s="407"/>
      <c r="E222" s="415"/>
      <c r="F222" s="407"/>
      <c r="G222" s="416"/>
      <c r="H222" s="407"/>
      <c r="I222" s="407"/>
      <c r="J222" s="407"/>
      <c r="K222" s="407"/>
      <c r="L222" s="407"/>
      <c r="M222" s="407"/>
      <c r="N222" s="407"/>
      <c r="O222" s="407"/>
      <c r="P222" s="407"/>
    </row>
    <row r="223" spans="1:16" ht="15">
      <c r="A223" s="407"/>
      <c r="B223" s="407"/>
      <c r="C223" s="407"/>
      <c r="D223" s="407"/>
      <c r="E223" s="415"/>
      <c r="F223" s="407"/>
      <c r="G223" s="416"/>
      <c r="H223" s="407"/>
      <c r="I223" s="407"/>
      <c r="J223" s="407"/>
      <c r="K223" s="407"/>
      <c r="L223" s="407"/>
      <c r="M223" s="407"/>
      <c r="N223" s="407"/>
      <c r="O223" s="407"/>
      <c r="P223" s="407"/>
    </row>
    <row r="224" spans="1:16" ht="15">
      <c r="A224" s="407"/>
      <c r="B224" s="407"/>
      <c r="C224" s="407"/>
      <c r="D224" s="407"/>
      <c r="E224" s="415"/>
      <c r="F224" s="407"/>
      <c r="G224" s="416"/>
      <c r="H224" s="407"/>
      <c r="I224" s="407"/>
      <c r="J224" s="407"/>
      <c r="K224" s="407"/>
      <c r="L224" s="407"/>
      <c r="M224" s="407"/>
      <c r="N224" s="407"/>
      <c r="O224" s="407"/>
      <c r="P224" s="407"/>
    </row>
    <row r="225" spans="1:16" ht="15">
      <c r="A225" s="407"/>
      <c r="B225" s="407"/>
      <c r="C225" s="407"/>
      <c r="D225" s="407"/>
      <c r="E225" s="415"/>
      <c r="F225" s="407"/>
      <c r="G225" s="416"/>
      <c r="H225" s="407"/>
      <c r="I225" s="407"/>
      <c r="J225" s="407"/>
      <c r="K225" s="407"/>
      <c r="L225" s="407"/>
      <c r="M225" s="407"/>
      <c r="N225" s="407"/>
      <c r="O225" s="407"/>
      <c r="P225" s="407"/>
    </row>
    <row r="226" spans="1:16" ht="15">
      <c r="A226" s="407"/>
      <c r="B226" s="407"/>
      <c r="C226" s="407"/>
      <c r="D226" s="407"/>
      <c r="E226" s="415"/>
      <c r="F226" s="407"/>
      <c r="G226" s="416"/>
      <c r="H226" s="407"/>
      <c r="I226" s="407"/>
      <c r="J226" s="407"/>
      <c r="K226" s="407"/>
      <c r="L226" s="407"/>
      <c r="M226" s="407"/>
      <c r="N226" s="407"/>
      <c r="O226" s="407"/>
      <c r="P226" s="407"/>
    </row>
    <row r="227" spans="1:16" ht="15">
      <c r="A227" s="407"/>
      <c r="B227" s="407"/>
      <c r="C227" s="407"/>
      <c r="D227" s="407"/>
      <c r="E227" s="415"/>
      <c r="F227" s="407"/>
      <c r="G227" s="416"/>
      <c r="H227" s="407"/>
      <c r="I227" s="407"/>
      <c r="J227" s="407"/>
      <c r="K227" s="407"/>
      <c r="L227" s="407"/>
      <c r="M227" s="407"/>
      <c r="N227" s="407"/>
      <c r="O227" s="407"/>
      <c r="P227" s="407"/>
    </row>
    <row r="228" spans="1:16" ht="15">
      <c r="A228" s="407"/>
      <c r="B228" s="407"/>
      <c r="C228" s="407"/>
      <c r="D228" s="407"/>
      <c r="E228" s="415"/>
      <c r="F228" s="407"/>
      <c r="G228" s="416"/>
      <c r="H228" s="407"/>
      <c r="I228" s="407"/>
      <c r="J228" s="407"/>
      <c r="K228" s="407"/>
      <c r="L228" s="407"/>
      <c r="M228" s="407"/>
      <c r="N228" s="407"/>
      <c r="O228" s="407"/>
      <c r="P228" s="407"/>
    </row>
    <row r="229" spans="1:16" ht="15">
      <c r="A229" s="407"/>
      <c r="B229" s="407"/>
      <c r="C229" s="407"/>
      <c r="D229" s="407"/>
      <c r="E229" s="415"/>
      <c r="F229" s="407"/>
      <c r="G229" s="416"/>
      <c r="H229" s="407"/>
      <c r="I229" s="407"/>
      <c r="J229" s="407"/>
      <c r="K229" s="407"/>
      <c r="L229" s="407"/>
      <c r="M229" s="407"/>
      <c r="N229" s="407"/>
      <c r="O229" s="407"/>
      <c r="P229" s="407"/>
    </row>
    <row r="230" spans="1:16" ht="15">
      <c r="A230" s="407"/>
      <c r="B230" s="407"/>
      <c r="C230" s="407"/>
      <c r="D230" s="407"/>
      <c r="E230" s="415"/>
      <c r="F230" s="407"/>
      <c r="G230" s="416"/>
      <c r="H230" s="407"/>
      <c r="I230" s="407"/>
      <c r="J230" s="407"/>
      <c r="K230" s="407"/>
      <c r="L230" s="407"/>
      <c r="M230" s="407"/>
      <c r="N230" s="407"/>
      <c r="O230" s="407"/>
      <c r="P230" s="407"/>
    </row>
    <row r="231" spans="1:16" ht="15">
      <c r="A231" s="407"/>
      <c r="B231" s="407"/>
      <c r="C231" s="407"/>
      <c r="D231" s="407"/>
      <c r="E231" s="415"/>
      <c r="F231" s="407"/>
      <c r="G231" s="416"/>
      <c r="H231" s="407"/>
      <c r="I231" s="407"/>
      <c r="J231" s="407"/>
      <c r="K231" s="407"/>
      <c r="L231" s="407"/>
      <c r="M231" s="407"/>
      <c r="N231" s="407"/>
      <c r="O231" s="407"/>
      <c r="P231" s="407"/>
    </row>
    <row r="232" spans="1:16" ht="15">
      <c r="A232" s="407"/>
      <c r="B232" s="407"/>
      <c r="C232" s="407"/>
      <c r="D232" s="407"/>
      <c r="E232" s="415"/>
      <c r="F232" s="407"/>
      <c r="G232" s="416"/>
      <c r="H232" s="407"/>
      <c r="I232" s="407"/>
      <c r="J232" s="407"/>
      <c r="K232" s="407"/>
      <c r="L232" s="407"/>
      <c r="M232" s="407"/>
      <c r="N232" s="407"/>
      <c r="O232" s="407"/>
      <c r="P232" s="407"/>
    </row>
    <row r="233" spans="1:16" ht="15">
      <c r="A233" s="407"/>
      <c r="B233" s="407"/>
      <c r="C233" s="407"/>
      <c r="D233" s="407"/>
      <c r="E233" s="415"/>
      <c r="F233" s="407"/>
      <c r="G233" s="416"/>
      <c r="H233" s="407"/>
      <c r="I233" s="407"/>
      <c r="J233" s="407"/>
      <c r="K233" s="407"/>
      <c r="L233" s="407"/>
      <c r="M233" s="407"/>
      <c r="N233" s="407"/>
      <c r="O233" s="407"/>
      <c r="P233" s="407"/>
    </row>
    <row r="234" spans="1:16" ht="15">
      <c r="A234" s="407"/>
      <c r="B234" s="407"/>
      <c r="C234" s="407"/>
      <c r="D234" s="407"/>
      <c r="E234" s="415"/>
      <c r="F234" s="407"/>
      <c r="G234" s="416"/>
      <c r="H234" s="407"/>
      <c r="I234" s="407"/>
      <c r="J234" s="407"/>
      <c r="K234" s="407"/>
      <c r="L234" s="407"/>
      <c r="M234" s="407"/>
      <c r="N234" s="407"/>
      <c r="O234" s="407"/>
      <c r="P234" s="407"/>
    </row>
    <row r="235" spans="1:16" ht="15">
      <c r="A235" s="407"/>
      <c r="B235" s="407"/>
      <c r="C235" s="407"/>
      <c r="D235" s="407"/>
      <c r="E235" s="415"/>
      <c r="F235" s="407"/>
      <c r="G235" s="416"/>
      <c r="H235" s="407"/>
      <c r="I235" s="407"/>
      <c r="J235" s="407"/>
      <c r="K235" s="407"/>
      <c r="L235" s="407"/>
      <c r="M235" s="407"/>
      <c r="N235" s="407"/>
      <c r="O235" s="407"/>
      <c r="P235" s="407"/>
    </row>
    <row r="236" spans="1:16" ht="15">
      <c r="A236" s="407"/>
      <c r="B236" s="407"/>
      <c r="C236" s="407"/>
      <c r="D236" s="407"/>
      <c r="E236" s="415"/>
      <c r="F236" s="407"/>
      <c r="G236" s="416"/>
      <c r="H236" s="407"/>
      <c r="I236" s="407"/>
      <c r="J236" s="407"/>
      <c r="K236" s="407"/>
      <c r="L236" s="407"/>
      <c r="M236" s="407"/>
      <c r="N236" s="407"/>
      <c r="O236" s="407"/>
      <c r="P236" s="407"/>
    </row>
    <row r="237" spans="1:16" ht="15">
      <c r="A237" s="407"/>
      <c r="B237" s="407"/>
      <c r="C237" s="407"/>
      <c r="D237" s="407"/>
      <c r="E237" s="415"/>
      <c r="F237" s="407"/>
      <c r="G237" s="416"/>
      <c r="H237" s="407"/>
      <c r="I237" s="407"/>
      <c r="J237" s="407"/>
      <c r="K237" s="407"/>
      <c r="L237" s="407"/>
      <c r="M237" s="407"/>
      <c r="N237" s="407"/>
      <c r="O237" s="407"/>
      <c r="P237" s="407"/>
    </row>
    <row r="238" spans="1:16" ht="15">
      <c r="A238" s="407"/>
      <c r="B238" s="407"/>
      <c r="C238" s="407"/>
      <c r="D238" s="407"/>
      <c r="E238" s="415"/>
      <c r="F238" s="407"/>
      <c r="G238" s="416"/>
      <c r="H238" s="407"/>
      <c r="I238" s="407"/>
      <c r="J238" s="407"/>
      <c r="K238" s="407"/>
      <c r="L238" s="407"/>
      <c r="M238" s="407"/>
      <c r="N238" s="407"/>
      <c r="O238" s="407"/>
      <c r="P238" s="407"/>
    </row>
    <row r="239" spans="1:16" ht="15">
      <c r="A239" s="407"/>
      <c r="B239" s="407"/>
      <c r="C239" s="407"/>
      <c r="D239" s="407"/>
      <c r="E239" s="415"/>
      <c r="F239" s="407"/>
      <c r="G239" s="416"/>
      <c r="H239" s="407"/>
      <c r="I239" s="407"/>
      <c r="J239" s="407"/>
      <c r="K239" s="407"/>
      <c r="L239" s="407"/>
      <c r="M239" s="407"/>
      <c r="N239" s="407"/>
      <c r="O239" s="407"/>
      <c r="P239" s="407"/>
    </row>
    <row r="240" spans="1:16" ht="15">
      <c r="A240" s="407"/>
      <c r="B240" s="407"/>
      <c r="C240" s="407"/>
      <c r="D240" s="407"/>
      <c r="E240" s="415"/>
      <c r="F240" s="407"/>
      <c r="G240" s="416"/>
      <c r="H240" s="407"/>
      <c r="I240" s="407"/>
      <c r="J240" s="407"/>
      <c r="K240" s="407"/>
      <c r="L240" s="407"/>
      <c r="M240" s="407"/>
      <c r="N240" s="407"/>
      <c r="O240" s="407"/>
      <c r="P240" s="407"/>
    </row>
    <row r="241" spans="1:16" ht="15">
      <c r="A241" s="407"/>
      <c r="B241" s="407"/>
      <c r="C241" s="407"/>
      <c r="D241" s="407"/>
      <c r="E241" s="415"/>
      <c r="F241" s="407"/>
      <c r="G241" s="416"/>
      <c r="H241" s="407"/>
      <c r="I241" s="407"/>
      <c r="J241" s="407"/>
      <c r="K241" s="407"/>
      <c r="L241" s="407"/>
      <c r="M241" s="407"/>
      <c r="N241" s="407"/>
      <c r="O241" s="407"/>
      <c r="P241" s="407"/>
    </row>
    <row r="242" spans="1:16" ht="15">
      <c r="A242" s="407"/>
      <c r="B242" s="407"/>
      <c r="C242" s="407"/>
      <c r="D242" s="407"/>
      <c r="E242" s="415"/>
      <c r="F242" s="407"/>
      <c r="G242" s="416"/>
      <c r="H242" s="407"/>
      <c r="I242" s="407"/>
      <c r="J242" s="407"/>
      <c r="K242" s="407"/>
      <c r="L242" s="407"/>
      <c r="M242" s="407"/>
      <c r="N242" s="407"/>
      <c r="O242" s="407"/>
      <c r="P242" s="407"/>
    </row>
    <row r="243" spans="1:16" ht="15">
      <c r="A243" s="407"/>
      <c r="B243" s="407"/>
      <c r="C243" s="407"/>
      <c r="D243" s="407"/>
      <c r="E243" s="415"/>
      <c r="F243" s="407"/>
      <c r="G243" s="416"/>
      <c r="H243" s="407"/>
      <c r="I243" s="407"/>
      <c r="J243" s="407"/>
      <c r="K243" s="407"/>
      <c r="L243" s="407"/>
      <c r="M243" s="407"/>
      <c r="N243" s="407"/>
      <c r="O243" s="407"/>
      <c r="P243" s="407"/>
    </row>
    <row r="244" spans="1:16" ht="15">
      <c r="A244" s="407"/>
      <c r="B244" s="407"/>
      <c r="C244" s="407"/>
      <c r="D244" s="407"/>
      <c r="E244" s="415"/>
      <c r="F244" s="407"/>
      <c r="G244" s="416"/>
      <c r="H244" s="407"/>
      <c r="I244" s="407"/>
      <c r="J244" s="407"/>
      <c r="K244" s="407"/>
      <c r="L244" s="407"/>
      <c r="M244" s="407"/>
      <c r="N244" s="407"/>
      <c r="O244" s="407"/>
      <c r="P244" s="407"/>
    </row>
    <row r="245" spans="1:16" ht="15">
      <c r="A245" s="407"/>
      <c r="B245" s="407"/>
      <c r="C245" s="407"/>
      <c r="D245" s="407"/>
      <c r="E245" s="415"/>
      <c r="F245" s="407"/>
      <c r="G245" s="416"/>
      <c r="H245" s="407"/>
      <c r="I245" s="407"/>
      <c r="J245" s="407"/>
      <c r="K245" s="407"/>
      <c r="L245" s="407"/>
      <c r="M245" s="407"/>
      <c r="N245" s="407"/>
      <c r="O245" s="407"/>
      <c r="P245" s="407"/>
    </row>
    <row r="246" spans="1:16" ht="15">
      <c r="A246" s="407"/>
      <c r="B246" s="407"/>
      <c r="C246" s="407"/>
      <c r="D246" s="407"/>
      <c r="E246" s="415"/>
      <c r="F246" s="407"/>
      <c r="G246" s="416"/>
      <c r="H246" s="407"/>
      <c r="I246" s="407"/>
      <c r="J246" s="407"/>
      <c r="K246" s="407"/>
      <c r="L246" s="407"/>
      <c r="M246" s="407"/>
      <c r="N246" s="407"/>
      <c r="O246" s="407"/>
      <c r="P246" s="407"/>
    </row>
    <row r="247" spans="1:16" ht="15">
      <c r="A247" s="407"/>
      <c r="B247" s="407"/>
      <c r="C247" s="407"/>
      <c r="D247" s="407"/>
      <c r="E247" s="415"/>
      <c r="F247" s="407"/>
      <c r="G247" s="416"/>
      <c r="H247" s="407"/>
      <c r="I247" s="407"/>
      <c r="J247" s="407"/>
      <c r="K247" s="407"/>
      <c r="L247" s="407"/>
      <c r="M247" s="407"/>
      <c r="N247" s="407"/>
      <c r="O247" s="407"/>
      <c r="P247" s="407"/>
    </row>
    <row r="248" spans="1:16" ht="15">
      <c r="A248" s="407"/>
      <c r="B248" s="407"/>
      <c r="C248" s="407"/>
      <c r="D248" s="407"/>
      <c r="E248" s="415"/>
      <c r="F248" s="407"/>
      <c r="G248" s="416"/>
      <c r="H248" s="407"/>
      <c r="I248" s="407"/>
      <c r="J248" s="407"/>
      <c r="K248" s="407"/>
      <c r="L248" s="407"/>
      <c r="M248" s="407"/>
      <c r="N248" s="407"/>
      <c r="O248" s="407"/>
      <c r="P248" s="407"/>
    </row>
    <row r="249" spans="1:16" ht="15">
      <c r="A249" s="407"/>
      <c r="B249" s="407"/>
      <c r="C249" s="407"/>
      <c r="D249" s="407"/>
      <c r="E249" s="415"/>
      <c r="F249" s="407"/>
      <c r="G249" s="416"/>
      <c r="H249" s="407"/>
      <c r="I249" s="407"/>
      <c r="J249" s="407"/>
      <c r="K249" s="407"/>
      <c r="L249" s="407"/>
      <c r="M249" s="407"/>
      <c r="N249" s="407"/>
      <c r="O249" s="407"/>
      <c r="P249" s="407"/>
    </row>
    <row r="250" spans="1:16" ht="15">
      <c r="A250" s="407"/>
      <c r="B250" s="407"/>
      <c r="C250" s="407"/>
      <c r="D250" s="407"/>
      <c r="E250" s="415"/>
      <c r="F250" s="407"/>
      <c r="G250" s="416"/>
      <c r="H250" s="407"/>
      <c r="I250" s="407"/>
      <c r="J250" s="407"/>
      <c r="K250" s="407"/>
      <c r="L250" s="407"/>
      <c r="M250" s="407"/>
      <c r="N250" s="407"/>
      <c r="O250" s="407"/>
      <c r="P250" s="407"/>
    </row>
    <row r="251" spans="1:16" ht="15">
      <c r="A251" s="407"/>
      <c r="B251" s="407"/>
      <c r="C251" s="407"/>
      <c r="D251" s="407"/>
      <c r="E251" s="415"/>
      <c r="F251" s="407"/>
      <c r="G251" s="416"/>
      <c r="H251" s="407"/>
      <c r="I251" s="407"/>
      <c r="J251" s="407"/>
      <c r="K251" s="407"/>
      <c r="L251" s="407"/>
      <c r="M251" s="407"/>
      <c r="N251" s="407"/>
      <c r="O251" s="407"/>
      <c r="P251" s="407"/>
    </row>
    <row r="252" spans="1:16" ht="15">
      <c r="A252" s="407"/>
      <c r="B252" s="407"/>
      <c r="C252" s="407"/>
      <c r="D252" s="407"/>
      <c r="E252" s="415"/>
      <c r="F252" s="407"/>
      <c r="G252" s="416"/>
      <c r="H252" s="407"/>
      <c r="I252" s="407"/>
      <c r="J252" s="407"/>
      <c r="K252" s="407"/>
      <c r="L252" s="407"/>
      <c r="M252" s="407"/>
      <c r="N252" s="407"/>
      <c r="O252" s="407"/>
      <c r="P252" s="407"/>
    </row>
    <row r="253" spans="1:16" ht="15">
      <c r="A253" s="407"/>
      <c r="B253" s="407"/>
      <c r="C253" s="407"/>
      <c r="D253" s="407"/>
      <c r="E253" s="415"/>
      <c r="F253" s="407"/>
      <c r="G253" s="416"/>
      <c r="H253" s="407"/>
      <c r="I253" s="407"/>
      <c r="J253" s="407"/>
      <c r="K253" s="407"/>
      <c r="L253" s="407"/>
      <c r="M253" s="407"/>
      <c r="N253" s="407"/>
      <c r="O253" s="407"/>
      <c r="P253" s="407"/>
    </row>
    <row r="254" spans="1:16" ht="15">
      <c r="A254" s="407"/>
      <c r="B254" s="407"/>
      <c r="C254" s="407"/>
      <c r="D254" s="407"/>
      <c r="E254" s="415"/>
      <c r="F254" s="407"/>
      <c r="G254" s="416"/>
      <c r="H254" s="407"/>
      <c r="I254" s="407"/>
      <c r="J254" s="407"/>
      <c r="K254" s="407"/>
      <c r="L254" s="407"/>
      <c r="M254" s="407"/>
      <c r="N254" s="407"/>
      <c r="O254" s="407"/>
      <c r="P254" s="407"/>
    </row>
    <row r="255" spans="1:16" ht="15">
      <c r="A255" s="407"/>
      <c r="B255" s="407"/>
      <c r="C255" s="407"/>
      <c r="D255" s="407"/>
      <c r="E255" s="415"/>
      <c r="F255" s="407"/>
      <c r="G255" s="416"/>
      <c r="H255" s="407"/>
      <c r="I255" s="407"/>
      <c r="J255" s="407"/>
      <c r="K255" s="407"/>
      <c r="L255" s="407"/>
      <c r="M255" s="407"/>
      <c r="N255" s="407"/>
      <c r="O255" s="407"/>
      <c r="P255" s="407"/>
    </row>
    <row r="256" spans="1:16" ht="15">
      <c r="A256" s="407"/>
      <c r="B256" s="407"/>
      <c r="C256" s="407"/>
      <c r="D256" s="407"/>
      <c r="E256" s="415"/>
      <c r="F256" s="407"/>
      <c r="G256" s="416"/>
      <c r="H256" s="407"/>
      <c r="I256" s="407"/>
      <c r="J256" s="407"/>
      <c r="K256" s="407"/>
      <c r="L256" s="407"/>
      <c r="M256" s="407"/>
      <c r="N256" s="407"/>
      <c r="O256" s="407"/>
      <c r="P256" s="407"/>
    </row>
    <row r="257" spans="1:16" ht="15">
      <c r="A257" s="407"/>
      <c r="B257" s="407"/>
      <c r="C257" s="407"/>
      <c r="D257" s="407"/>
      <c r="E257" s="415"/>
      <c r="F257" s="407"/>
      <c r="G257" s="416"/>
      <c r="H257" s="407"/>
      <c r="I257" s="407"/>
      <c r="J257" s="407"/>
      <c r="K257" s="407"/>
      <c r="L257" s="407"/>
      <c r="M257" s="407"/>
      <c r="N257" s="407"/>
      <c r="O257" s="407"/>
      <c r="P257" s="407"/>
    </row>
    <row r="258" spans="1:16" ht="15">
      <c r="A258" s="407"/>
      <c r="B258" s="407"/>
      <c r="C258" s="407"/>
      <c r="D258" s="407"/>
      <c r="E258" s="415"/>
      <c r="F258" s="407"/>
      <c r="G258" s="416"/>
      <c r="H258" s="407"/>
      <c r="I258" s="407"/>
      <c r="J258" s="407"/>
      <c r="K258" s="407"/>
      <c r="L258" s="407"/>
      <c r="M258" s="407"/>
      <c r="N258" s="407"/>
      <c r="O258" s="407"/>
      <c r="P258" s="407"/>
    </row>
    <row r="259" spans="1:16" ht="15">
      <c r="A259" s="407"/>
      <c r="B259" s="407"/>
      <c r="C259" s="407"/>
      <c r="D259" s="407"/>
      <c r="E259" s="415"/>
      <c r="F259" s="407"/>
      <c r="G259" s="416"/>
      <c r="H259" s="407"/>
      <c r="I259" s="407"/>
      <c r="J259" s="407"/>
      <c r="K259" s="407"/>
      <c r="L259" s="407"/>
      <c r="M259" s="407"/>
      <c r="N259" s="407"/>
      <c r="O259" s="407"/>
      <c r="P259" s="407"/>
    </row>
    <row r="260" spans="1:16" ht="15">
      <c r="A260" s="407"/>
      <c r="B260" s="407"/>
      <c r="C260" s="407"/>
      <c r="D260" s="407"/>
      <c r="E260" s="415"/>
      <c r="F260" s="407"/>
      <c r="G260" s="416"/>
      <c r="H260" s="407"/>
      <c r="I260" s="407"/>
      <c r="J260" s="407"/>
      <c r="K260" s="407"/>
      <c r="L260" s="407"/>
      <c r="M260" s="407"/>
      <c r="N260" s="407"/>
      <c r="O260" s="407"/>
      <c r="P260" s="407"/>
    </row>
    <row r="261" spans="1:16" ht="15">
      <c r="A261" s="407"/>
      <c r="B261" s="407"/>
      <c r="C261" s="407"/>
      <c r="D261" s="407"/>
      <c r="E261" s="415"/>
      <c r="F261" s="407"/>
      <c r="G261" s="416"/>
      <c r="H261" s="407"/>
      <c r="I261" s="407"/>
      <c r="J261" s="407"/>
      <c r="K261" s="407"/>
      <c r="L261" s="407"/>
      <c r="M261" s="407"/>
      <c r="N261" s="407"/>
      <c r="O261" s="407"/>
      <c r="P261" s="407"/>
    </row>
    <row r="262" spans="1:16" ht="15">
      <c r="A262" s="407"/>
      <c r="B262" s="407"/>
      <c r="C262" s="407"/>
      <c r="D262" s="407"/>
      <c r="E262" s="415"/>
      <c r="F262" s="407"/>
      <c r="G262" s="416"/>
      <c r="H262" s="407"/>
      <c r="I262" s="407"/>
      <c r="J262" s="407"/>
      <c r="K262" s="407"/>
      <c r="L262" s="407"/>
      <c r="M262" s="407"/>
      <c r="N262" s="407"/>
      <c r="O262" s="407"/>
      <c r="P262" s="407"/>
    </row>
    <row r="263" spans="1:16" ht="15">
      <c r="A263" s="407"/>
      <c r="B263" s="407"/>
      <c r="C263" s="407"/>
      <c r="D263" s="407"/>
      <c r="E263" s="415"/>
      <c r="F263" s="407"/>
      <c r="G263" s="416"/>
      <c r="H263" s="407"/>
      <c r="I263" s="407"/>
      <c r="J263" s="407"/>
      <c r="K263" s="407"/>
      <c r="L263" s="407"/>
      <c r="M263" s="407"/>
      <c r="N263" s="407"/>
      <c r="O263" s="407"/>
      <c r="P263" s="407"/>
    </row>
    <row r="264" spans="1:16" ht="15">
      <c r="A264" s="407"/>
      <c r="B264" s="407"/>
      <c r="C264" s="407"/>
      <c r="D264" s="407"/>
      <c r="E264" s="415"/>
      <c r="F264" s="407"/>
      <c r="G264" s="416"/>
      <c r="H264" s="407"/>
      <c r="I264" s="407"/>
      <c r="J264" s="407"/>
      <c r="K264" s="407"/>
      <c r="L264" s="407"/>
      <c r="M264" s="407"/>
      <c r="N264" s="407"/>
      <c r="O264" s="407"/>
      <c r="P264" s="407"/>
    </row>
    <row r="265" spans="1:16" ht="15">
      <c r="A265" s="407"/>
      <c r="B265" s="407"/>
      <c r="C265" s="407"/>
      <c r="D265" s="407"/>
      <c r="E265" s="415"/>
      <c r="F265" s="407"/>
      <c r="G265" s="416"/>
      <c r="H265" s="407"/>
      <c r="I265" s="407"/>
      <c r="J265" s="407"/>
      <c r="K265" s="407"/>
      <c r="L265" s="407"/>
      <c r="M265" s="407"/>
      <c r="N265" s="407"/>
      <c r="O265" s="407"/>
      <c r="P265" s="407"/>
    </row>
    <row r="266" spans="1:16" ht="15">
      <c r="A266" s="407"/>
      <c r="B266" s="407"/>
      <c r="C266" s="407"/>
      <c r="D266" s="407"/>
      <c r="E266" s="415"/>
      <c r="F266" s="407"/>
      <c r="G266" s="416"/>
      <c r="H266" s="407"/>
      <c r="I266" s="407"/>
      <c r="J266" s="407"/>
      <c r="K266" s="407"/>
      <c r="L266" s="407"/>
      <c r="M266" s="407"/>
      <c r="N266" s="407"/>
      <c r="O266" s="407"/>
      <c r="P266" s="407"/>
    </row>
    <row r="267" spans="1:16" ht="15">
      <c r="A267" s="407"/>
      <c r="B267" s="407"/>
      <c r="C267" s="407"/>
      <c r="D267" s="407"/>
      <c r="E267" s="415"/>
      <c r="F267" s="407"/>
      <c r="G267" s="416"/>
      <c r="H267" s="407"/>
      <c r="I267" s="407"/>
      <c r="J267" s="407"/>
      <c r="K267" s="407"/>
      <c r="L267" s="407"/>
      <c r="M267" s="407"/>
      <c r="N267" s="407"/>
      <c r="O267" s="407"/>
      <c r="P267" s="407"/>
    </row>
    <row r="268" spans="1:16" ht="15">
      <c r="A268" s="407"/>
      <c r="B268" s="407"/>
      <c r="C268" s="407"/>
      <c r="D268" s="407"/>
      <c r="E268" s="415"/>
      <c r="F268" s="407"/>
      <c r="G268" s="416"/>
      <c r="H268" s="407"/>
      <c r="I268" s="407"/>
      <c r="J268" s="407"/>
      <c r="K268" s="407"/>
      <c r="L268" s="407"/>
      <c r="M268" s="407"/>
      <c r="N268" s="407"/>
      <c r="O268" s="407"/>
      <c r="P268" s="407"/>
    </row>
    <row r="269" spans="1:16" ht="15">
      <c r="A269" s="407"/>
      <c r="B269" s="407"/>
      <c r="C269" s="407"/>
      <c r="D269" s="407"/>
      <c r="E269" s="415"/>
      <c r="F269" s="407"/>
      <c r="G269" s="416"/>
      <c r="H269" s="407"/>
      <c r="I269" s="407"/>
      <c r="J269" s="407"/>
      <c r="K269" s="407"/>
      <c r="L269" s="407"/>
      <c r="M269" s="407"/>
      <c r="N269" s="407"/>
      <c r="O269" s="407"/>
      <c r="P269" s="407"/>
    </row>
    <row r="270" spans="1:16" ht="15">
      <c r="A270" s="407"/>
      <c r="B270" s="407"/>
      <c r="C270" s="407"/>
      <c r="D270" s="407"/>
      <c r="E270" s="415"/>
      <c r="F270" s="407"/>
      <c r="G270" s="416"/>
      <c r="H270" s="407"/>
      <c r="I270" s="407"/>
      <c r="J270" s="407"/>
      <c r="K270" s="407"/>
      <c r="L270" s="407"/>
      <c r="M270" s="407"/>
      <c r="N270" s="407"/>
      <c r="O270" s="407"/>
      <c r="P270" s="407"/>
    </row>
    <row r="271" spans="1:16" ht="15">
      <c r="A271" s="407"/>
      <c r="B271" s="407"/>
      <c r="C271" s="407"/>
      <c r="D271" s="407"/>
      <c r="E271" s="415"/>
      <c r="F271" s="407"/>
      <c r="G271" s="416"/>
      <c r="H271" s="407"/>
      <c r="I271" s="407"/>
      <c r="J271" s="407"/>
      <c r="K271" s="407"/>
      <c r="L271" s="407"/>
      <c r="M271" s="407"/>
      <c r="N271" s="407"/>
      <c r="O271" s="407"/>
      <c r="P271" s="407"/>
    </row>
    <row r="272" spans="1:16" ht="15">
      <c r="A272" s="407"/>
      <c r="B272" s="407"/>
      <c r="C272" s="407"/>
      <c r="D272" s="407"/>
      <c r="E272" s="415"/>
      <c r="F272" s="407"/>
      <c r="G272" s="416"/>
      <c r="H272" s="407"/>
      <c r="I272" s="407"/>
      <c r="J272" s="407"/>
      <c r="K272" s="407"/>
      <c r="L272" s="407"/>
      <c r="M272" s="407"/>
      <c r="N272" s="407"/>
      <c r="O272" s="407"/>
      <c r="P272" s="407"/>
    </row>
    <row r="273" spans="1:16" ht="15">
      <c r="A273" s="407"/>
      <c r="B273" s="407"/>
      <c r="C273" s="407"/>
      <c r="D273" s="407"/>
      <c r="E273" s="415"/>
      <c r="F273" s="407"/>
      <c r="G273" s="416"/>
      <c r="H273" s="407"/>
      <c r="I273" s="407"/>
      <c r="J273" s="407"/>
      <c r="K273" s="407"/>
      <c r="L273" s="407"/>
      <c r="M273" s="407"/>
      <c r="N273" s="407"/>
      <c r="O273" s="407"/>
      <c r="P273" s="407"/>
    </row>
    <row r="274" spans="1:16" ht="15">
      <c r="A274" s="407"/>
      <c r="B274" s="407"/>
      <c r="C274" s="407"/>
      <c r="D274" s="407"/>
      <c r="E274" s="415"/>
      <c r="F274" s="407"/>
      <c r="G274" s="416"/>
      <c r="H274" s="407"/>
      <c r="I274" s="407"/>
      <c r="J274" s="407"/>
      <c r="K274" s="407"/>
      <c r="L274" s="407"/>
      <c r="M274" s="407"/>
      <c r="N274" s="407"/>
      <c r="O274" s="407"/>
      <c r="P274" s="407"/>
    </row>
    <row r="275" spans="1:16" ht="15">
      <c r="A275" s="407"/>
      <c r="B275" s="407"/>
      <c r="C275" s="407"/>
      <c r="D275" s="407"/>
      <c r="E275" s="415"/>
      <c r="F275" s="407"/>
      <c r="G275" s="416"/>
      <c r="H275" s="407"/>
      <c r="I275" s="407"/>
      <c r="J275" s="407"/>
      <c r="K275" s="407"/>
      <c r="L275" s="407"/>
      <c r="M275" s="407"/>
      <c r="N275" s="407"/>
      <c r="O275" s="407"/>
      <c r="P275" s="407"/>
    </row>
    <row r="276" spans="1:16" ht="15">
      <c r="A276" s="407"/>
      <c r="B276" s="407"/>
      <c r="C276" s="407"/>
      <c r="D276" s="407"/>
      <c r="E276" s="415"/>
      <c r="F276" s="407"/>
      <c r="G276" s="416"/>
      <c r="H276" s="407"/>
      <c r="I276" s="407"/>
      <c r="J276" s="407"/>
      <c r="K276" s="407"/>
      <c r="L276" s="407"/>
      <c r="M276" s="407"/>
      <c r="N276" s="407"/>
      <c r="O276" s="407"/>
      <c r="P276" s="407"/>
    </row>
    <row r="277" spans="1:16" ht="15">
      <c r="A277" s="407"/>
      <c r="B277" s="407"/>
      <c r="C277" s="407"/>
      <c r="D277" s="407"/>
      <c r="E277" s="415"/>
      <c r="F277" s="407"/>
      <c r="G277" s="416"/>
      <c r="H277" s="407"/>
      <c r="I277" s="407"/>
      <c r="J277" s="407"/>
      <c r="K277" s="407"/>
      <c r="L277" s="407"/>
      <c r="M277" s="407"/>
      <c r="N277" s="407"/>
      <c r="O277" s="407"/>
      <c r="P277" s="407"/>
    </row>
    <row r="278" spans="1:16" ht="15">
      <c r="A278" s="407"/>
      <c r="B278" s="407"/>
      <c r="C278" s="407"/>
      <c r="D278" s="407"/>
      <c r="E278" s="415"/>
      <c r="F278" s="407"/>
      <c r="G278" s="416"/>
      <c r="H278" s="407"/>
      <c r="I278" s="407"/>
      <c r="J278" s="407"/>
      <c r="K278" s="407"/>
      <c r="L278" s="407"/>
      <c r="M278" s="407"/>
      <c r="N278" s="407"/>
      <c r="O278" s="407"/>
      <c r="P278" s="407"/>
    </row>
    <row r="279" spans="1:16" ht="15">
      <c r="A279" s="407"/>
      <c r="B279" s="407"/>
      <c r="C279" s="407"/>
      <c r="D279" s="407"/>
      <c r="E279" s="415"/>
      <c r="F279" s="407"/>
      <c r="G279" s="416"/>
      <c r="H279" s="407"/>
      <c r="I279" s="407"/>
      <c r="J279" s="407"/>
      <c r="K279" s="407"/>
      <c r="L279" s="407"/>
      <c r="M279" s="407"/>
      <c r="N279" s="407"/>
      <c r="O279" s="407"/>
      <c r="P279" s="407"/>
    </row>
    <row r="280" spans="1:16" ht="15">
      <c r="A280" s="407"/>
      <c r="B280" s="407"/>
      <c r="C280" s="407"/>
      <c r="D280" s="407"/>
      <c r="E280" s="415"/>
      <c r="F280" s="407"/>
      <c r="G280" s="416"/>
      <c r="H280" s="407"/>
      <c r="I280" s="407"/>
      <c r="J280" s="407"/>
      <c r="K280" s="407"/>
      <c r="L280" s="407"/>
      <c r="M280" s="407"/>
      <c r="N280" s="407"/>
      <c r="O280" s="407"/>
      <c r="P280" s="407"/>
    </row>
    <row r="281" spans="1:16" ht="15">
      <c r="A281" s="407"/>
      <c r="B281" s="407"/>
      <c r="C281" s="407"/>
      <c r="D281" s="407"/>
      <c r="E281" s="415"/>
      <c r="F281" s="407"/>
      <c r="G281" s="416"/>
      <c r="H281" s="407"/>
      <c r="I281" s="407"/>
      <c r="J281" s="407"/>
      <c r="K281" s="407"/>
      <c r="L281" s="407"/>
      <c r="M281" s="407"/>
      <c r="N281" s="407"/>
      <c r="O281" s="407"/>
      <c r="P281" s="407"/>
    </row>
    <row r="282" spans="1:16" ht="15">
      <c r="A282" s="407"/>
      <c r="B282" s="407"/>
      <c r="C282" s="407"/>
      <c r="D282" s="407"/>
      <c r="E282" s="415"/>
      <c r="F282" s="407"/>
      <c r="G282" s="416"/>
      <c r="H282" s="407"/>
      <c r="I282" s="407"/>
      <c r="J282" s="407"/>
      <c r="K282" s="407"/>
      <c r="L282" s="407"/>
      <c r="M282" s="407"/>
      <c r="N282" s="407"/>
      <c r="O282" s="407"/>
      <c r="P282" s="407"/>
    </row>
    <row r="283" spans="1:16" ht="15">
      <c r="A283" s="407"/>
      <c r="B283" s="407"/>
      <c r="C283" s="407"/>
      <c r="D283" s="407"/>
      <c r="E283" s="415"/>
      <c r="F283" s="407"/>
      <c r="G283" s="416"/>
      <c r="H283" s="407"/>
      <c r="I283" s="407"/>
      <c r="J283" s="407"/>
      <c r="K283" s="407"/>
      <c r="L283" s="407"/>
      <c r="M283" s="407"/>
      <c r="N283" s="407"/>
      <c r="O283" s="407"/>
      <c r="P283" s="407"/>
    </row>
    <row r="284" spans="1:16" ht="15">
      <c r="A284" s="407"/>
      <c r="B284" s="407"/>
      <c r="C284" s="407"/>
      <c r="D284" s="407"/>
      <c r="E284" s="415"/>
      <c r="F284" s="407"/>
      <c r="G284" s="416"/>
      <c r="H284" s="407"/>
      <c r="I284" s="407"/>
      <c r="J284" s="407"/>
      <c r="K284" s="407"/>
      <c r="L284" s="407"/>
      <c r="M284" s="407"/>
      <c r="N284" s="407"/>
      <c r="O284" s="407"/>
      <c r="P284" s="407"/>
    </row>
    <row r="285" spans="1:16" ht="15">
      <c r="A285" s="407"/>
      <c r="B285" s="407"/>
      <c r="C285" s="407"/>
      <c r="D285" s="407"/>
      <c r="E285" s="415"/>
      <c r="F285" s="407"/>
      <c r="G285" s="416"/>
      <c r="H285" s="407"/>
      <c r="I285" s="407"/>
      <c r="J285" s="407"/>
      <c r="K285" s="407"/>
      <c r="L285" s="407"/>
      <c r="M285" s="407"/>
      <c r="N285" s="407"/>
      <c r="O285" s="407"/>
      <c r="P285" s="407"/>
    </row>
    <row r="286" spans="1:16" ht="15">
      <c r="A286" s="407"/>
      <c r="B286" s="407"/>
      <c r="C286" s="407"/>
      <c r="D286" s="407"/>
      <c r="E286" s="415"/>
      <c r="F286" s="407"/>
      <c r="G286" s="416"/>
      <c r="H286" s="407"/>
      <c r="I286" s="407"/>
      <c r="J286" s="407"/>
      <c r="K286" s="407"/>
      <c r="L286" s="407"/>
      <c r="M286" s="407"/>
      <c r="N286" s="407"/>
      <c r="O286" s="407"/>
      <c r="P286" s="407"/>
    </row>
    <row r="287" spans="1:16" ht="15">
      <c r="A287" s="407"/>
      <c r="B287" s="407"/>
      <c r="C287" s="407"/>
      <c r="D287" s="407"/>
      <c r="E287" s="415"/>
      <c r="F287" s="407"/>
      <c r="G287" s="416"/>
      <c r="H287" s="407"/>
      <c r="I287" s="407"/>
      <c r="J287" s="407"/>
      <c r="K287" s="407"/>
      <c r="L287" s="407"/>
      <c r="M287" s="407"/>
      <c r="N287" s="407"/>
      <c r="O287" s="407"/>
      <c r="P287" s="407"/>
    </row>
    <row r="288" spans="1:16" ht="15">
      <c r="A288" s="407"/>
      <c r="B288" s="407"/>
      <c r="C288" s="407"/>
      <c r="D288" s="407"/>
      <c r="E288" s="415"/>
      <c r="F288" s="407"/>
      <c r="G288" s="416"/>
      <c r="H288" s="407"/>
      <c r="I288" s="407"/>
      <c r="J288" s="407"/>
      <c r="K288" s="407"/>
      <c r="L288" s="407"/>
      <c r="M288" s="407"/>
      <c r="N288" s="407"/>
      <c r="O288" s="407"/>
      <c r="P288" s="407"/>
    </row>
    <row r="289" spans="1:16" ht="15">
      <c r="A289" s="407"/>
      <c r="B289" s="407"/>
      <c r="C289" s="407"/>
      <c r="D289" s="407"/>
      <c r="E289" s="415"/>
      <c r="F289" s="407"/>
      <c r="G289" s="416"/>
      <c r="H289" s="407"/>
      <c r="I289" s="407"/>
      <c r="J289" s="407"/>
      <c r="K289" s="407"/>
      <c r="L289" s="407"/>
      <c r="M289" s="407"/>
      <c r="N289" s="407"/>
      <c r="O289" s="407"/>
      <c r="P289" s="407"/>
    </row>
    <row r="290" spans="1:16" ht="15">
      <c r="A290" s="407"/>
      <c r="B290" s="407"/>
      <c r="C290" s="407"/>
      <c r="D290" s="407"/>
      <c r="E290" s="415"/>
      <c r="F290" s="407"/>
      <c r="G290" s="416"/>
      <c r="H290" s="407"/>
      <c r="I290" s="407"/>
      <c r="J290" s="407"/>
      <c r="K290" s="407"/>
      <c r="L290" s="407"/>
      <c r="M290" s="407"/>
      <c r="N290" s="407"/>
      <c r="O290" s="407"/>
      <c r="P290" s="407"/>
    </row>
    <row r="291" spans="1:16" ht="15">
      <c r="A291" s="407"/>
      <c r="B291" s="407"/>
      <c r="C291" s="407"/>
      <c r="D291" s="407"/>
      <c r="E291" s="415"/>
      <c r="F291" s="407"/>
      <c r="G291" s="416"/>
      <c r="H291" s="407"/>
      <c r="I291" s="407"/>
      <c r="J291" s="407"/>
      <c r="K291" s="407"/>
      <c r="L291" s="407"/>
      <c r="M291" s="407"/>
      <c r="N291" s="407"/>
      <c r="O291" s="407"/>
      <c r="P291" s="407"/>
    </row>
    <row r="292" spans="1:16" ht="15">
      <c r="A292" s="407"/>
      <c r="B292" s="407"/>
      <c r="C292" s="407"/>
      <c r="D292" s="407"/>
      <c r="E292" s="415"/>
      <c r="F292" s="407"/>
      <c r="G292" s="416"/>
      <c r="H292" s="407"/>
      <c r="I292" s="407"/>
      <c r="J292" s="407"/>
      <c r="K292" s="407"/>
      <c r="L292" s="407"/>
      <c r="M292" s="407"/>
      <c r="N292" s="407"/>
      <c r="O292" s="407"/>
      <c r="P292" s="407"/>
    </row>
    <row r="293" spans="1:16" ht="15">
      <c r="A293" s="407"/>
      <c r="B293" s="407"/>
      <c r="C293" s="407"/>
      <c r="D293" s="407"/>
      <c r="E293" s="415"/>
      <c r="F293" s="407"/>
      <c r="G293" s="416"/>
      <c r="H293" s="407"/>
      <c r="I293" s="407"/>
      <c r="J293" s="407"/>
      <c r="K293" s="407"/>
      <c r="L293" s="407"/>
      <c r="M293" s="407"/>
      <c r="N293" s="407"/>
      <c r="O293" s="407"/>
      <c r="P293" s="407"/>
    </row>
    <row r="294" spans="1:16" ht="15">
      <c r="A294" s="407"/>
      <c r="B294" s="407"/>
      <c r="C294" s="407"/>
      <c r="D294" s="407"/>
      <c r="E294" s="415"/>
      <c r="F294" s="407"/>
      <c r="G294" s="416"/>
      <c r="H294" s="407"/>
      <c r="I294" s="407"/>
      <c r="J294" s="407"/>
      <c r="K294" s="407"/>
      <c r="L294" s="407"/>
      <c r="M294" s="407"/>
      <c r="N294" s="407"/>
      <c r="O294" s="407"/>
      <c r="P294" s="407"/>
    </row>
    <row r="295" spans="1:16" ht="15">
      <c r="A295" s="407"/>
      <c r="B295" s="407"/>
      <c r="C295" s="407"/>
      <c r="D295" s="407"/>
      <c r="E295" s="415"/>
      <c r="F295" s="407"/>
      <c r="G295" s="416"/>
      <c r="H295" s="407"/>
      <c r="I295" s="407"/>
      <c r="J295" s="407"/>
      <c r="K295" s="407"/>
      <c r="L295" s="407"/>
      <c r="M295" s="407"/>
      <c r="N295" s="407"/>
      <c r="O295" s="407"/>
      <c r="P295" s="407"/>
    </row>
    <row r="296" spans="1:16" ht="15">
      <c r="A296" s="407"/>
      <c r="B296" s="407"/>
      <c r="C296" s="407"/>
      <c r="D296" s="407"/>
      <c r="E296" s="415"/>
      <c r="F296" s="407"/>
      <c r="G296" s="416"/>
      <c r="H296" s="407"/>
      <c r="I296" s="407"/>
      <c r="J296" s="407"/>
      <c r="K296" s="407"/>
      <c r="L296" s="407"/>
      <c r="M296" s="407"/>
      <c r="N296" s="407"/>
      <c r="O296" s="407"/>
      <c r="P296" s="407"/>
    </row>
    <row r="297" spans="1:16" ht="15">
      <c r="A297" s="407"/>
      <c r="B297" s="407"/>
      <c r="C297" s="407"/>
      <c r="D297" s="407"/>
      <c r="E297" s="415"/>
      <c r="F297" s="407"/>
      <c r="G297" s="416"/>
      <c r="H297" s="407"/>
      <c r="I297" s="407"/>
      <c r="J297" s="407"/>
      <c r="K297" s="407"/>
      <c r="L297" s="407"/>
      <c r="M297" s="407"/>
      <c r="N297" s="407"/>
      <c r="O297" s="407"/>
      <c r="P297" s="407"/>
    </row>
    <row r="298" spans="1:16" ht="15">
      <c r="A298" s="407"/>
      <c r="B298" s="407"/>
      <c r="C298" s="407"/>
      <c r="D298" s="407"/>
      <c r="E298" s="415"/>
      <c r="F298" s="407"/>
      <c r="G298" s="416"/>
      <c r="H298" s="407"/>
      <c r="I298" s="407"/>
      <c r="J298" s="407"/>
      <c r="K298" s="407"/>
      <c r="L298" s="407"/>
      <c r="M298" s="407"/>
      <c r="N298" s="407"/>
      <c r="O298" s="407"/>
      <c r="P298" s="407"/>
    </row>
    <row r="299" spans="1:16" ht="15">
      <c r="A299" s="407"/>
      <c r="B299" s="407"/>
      <c r="C299" s="407"/>
      <c r="D299" s="407"/>
      <c r="E299" s="415"/>
      <c r="F299" s="407"/>
      <c r="G299" s="416"/>
      <c r="H299" s="407"/>
      <c r="I299" s="407"/>
      <c r="J299" s="407"/>
      <c r="K299" s="407"/>
      <c r="L299" s="407"/>
      <c r="M299" s="407"/>
      <c r="N299" s="407"/>
      <c r="O299" s="407"/>
      <c r="P299" s="407"/>
    </row>
    <row r="300" spans="1:16" ht="15">
      <c r="A300" s="407"/>
      <c r="B300" s="407"/>
      <c r="C300" s="407"/>
      <c r="D300" s="407"/>
      <c r="E300" s="415"/>
      <c r="F300" s="407"/>
      <c r="G300" s="416"/>
      <c r="H300" s="407"/>
      <c r="I300" s="407"/>
      <c r="J300" s="407"/>
      <c r="K300" s="407"/>
      <c r="L300" s="407"/>
      <c r="M300" s="407"/>
      <c r="N300" s="407"/>
      <c r="O300" s="407"/>
      <c r="P300" s="407"/>
    </row>
    <row r="301" spans="1:16" ht="15">
      <c r="A301" s="407"/>
      <c r="B301" s="407"/>
      <c r="C301" s="407"/>
      <c r="D301" s="407"/>
      <c r="E301" s="415"/>
      <c r="F301" s="407"/>
      <c r="G301" s="416"/>
      <c r="H301" s="407"/>
      <c r="I301" s="407"/>
      <c r="J301" s="407"/>
      <c r="K301" s="407"/>
      <c r="L301" s="407"/>
      <c r="M301" s="407"/>
      <c r="N301" s="407"/>
      <c r="O301" s="407"/>
      <c r="P301" s="407"/>
    </row>
    <row r="302" spans="1:16" ht="15">
      <c r="A302" s="407"/>
      <c r="B302" s="407"/>
      <c r="C302" s="407"/>
      <c r="D302" s="407"/>
      <c r="E302" s="415"/>
      <c r="F302" s="407"/>
      <c r="G302" s="416"/>
      <c r="H302" s="407"/>
      <c r="I302" s="407"/>
      <c r="J302" s="407"/>
      <c r="K302" s="407"/>
      <c r="L302" s="407"/>
      <c r="M302" s="407"/>
      <c r="N302" s="407"/>
      <c r="O302" s="407"/>
      <c r="P302" s="407"/>
    </row>
    <row r="303" spans="1:16" ht="15">
      <c r="A303" s="407"/>
      <c r="B303" s="407"/>
      <c r="C303" s="407"/>
      <c r="D303" s="407"/>
      <c r="E303" s="415"/>
      <c r="F303" s="407"/>
      <c r="G303" s="416"/>
      <c r="H303" s="407"/>
      <c r="I303" s="407"/>
      <c r="J303" s="407"/>
      <c r="K303" s="407"/>
      <c r="L303" s="407"/>
      <c r="M303" s="407"/>
      <c r="N303" s="407"/>
      <c r="O303" s="407"/>
      <c r="P303" s="407"/>
    </row>
    <row r="304" spans="1:16" ht="15">
      <c r="A304" s="407"/>
      <c r="B304" s="407"/>
      <c r="C304" s="407"/>
      <c r="D304" s="407"/>
      <c r="E304" s="415"/>
      <c r="F304" s="407"/>
      <c r="G304" s="416"/>
      <c r="H304" s="407"/>
      <c r="I304" s="407"/>
      <c r="J304" s="407"/>
      <c r="K304" s="407"/>
      <c r="L304" s="407"/>
      <c r="M304" s="407"/>
      <c r="N304" s="407"/>
      <c r="O304" s="407"/>
      <c r="P304" s="407"/>
    </row>
    <row r="305" spans="1:16" ht="15">
      <c r="A305" s="407"/>
      <c r="B305" s="407"/>
      <c r="C305" s="407"/>
      <c r="D305" s="407"/>
      <c r="E305" s="415"/>
      <c r="F305" s="407"/>
      <c r="G305" s="416"/>
      <c r="H305" s="407"/>
      <c r="I305" s="407"/>
      <c r="J305" s="407"/>
      <c r="K305" s="407"/>
      <c r="L305" s="407"/>
      <c r="M305" s="407"/>
      <c r="N305" s="407"/>
      <c r="O305" s="407"/>
      <c r="P305" s="407"/>
    </row>
    <row r="306" spans="1:16" ht="15">
      <c r="A306" s="407"/>
      <c r="B306" s="407"/>
      <c r="C306" s="407"/>
      <c r="D306" s="407"/>
      <c r="E306" s="415"/>
      <c r="F306" s="407"/>
      <c r="G306" s="416"/>
      <c r="H306" s="407"/>
      <c r="I306" s="407"/>
      <c r="J306" s="407"/>
      <c r="K306" s="407"/>
      <c r="L306" s="407"/>
      <c r="M306" s="407"/>
      <c r="N306" s="407"/>
      <c r="O306" s="407"/>
      <c r="P306" s="407"/>
    </row>
    <row r="307" spans="1:16" ht="15">
      <c r="A307" s="407"/>
      <c r="B307" s="407"/>
      <c r="C307" s="407"/>
      <c r="D307" s="407"/>
      <c r="E307" s="415"/>
      <c r="F307" s="407"/>
      <c r="G307" s="416"/>
      <c r="H307" s="407"/>
      <c r="I307" s="407"/>
      <c r="J307" s="407"/>
      <c r="K307" s="407"/>
      <c r="L307" s="407"/>
      <c r="M307" s="407"/>
      <c r="N307" s="407"/>
      <c r="O307" s="407"/>
      <c r="P307" s="407"/>
    </row>
    <row r="308" spans="1:16" ht="15">
      <c r="A308" s="407"/>
      <c r="B308" s="407"/>
      <c r="C308" s="407"/>
      <c r="D308" s="407"/>
      <c r="E308" s="415"/>
      <c r="F308" s="407"/>
      <c r="G308" s="416"/>
      <c r="H308" s="407"/>
      <c r="I308" s="407"/>
      <c r="J308" s="407"/>
      <c r="K308" s="407"/>
      <c r="L308" s="407"/>
      <c r="M308" s="407"/>
      <c r="N308" s="407"/>
      <c r="O308" s="407"/>
      <c r="P308" s="407"/>
    </row>
    <row r="309" spans="1:16" ht="15">
      <c r="A309" s="407"/>
      <c r="B309" s="407"/>
      <c r="C309" s="407"/>
      <c r="D309" s="407"/>
      <c r="E309" s="415"/>
      <c r="F309" s="407"/>
      <c r="G309" s="416"/>
      <c r="H309" s="407"/>
      <c r="I309" s="407"/>
      <c r="J309" s="407"/>
      <c r="K309" s="407"/>
      <c r="L309" s="407"/>
      <c r="M309" s="407"/>
      <c r="N309" s="407"/>
      <c r="O309" s="407"/>
      <c r="P309" s="407"/>
    </row>
    <row r="310" spans="1:16" ht="15">
      <c r="A310" s="407"/>
      <c r="B310" s="407"/>
      <c r="C310" s="407"/>
      <c r="D310" s="407"/>
      <c r="E310" s="415"/>
      <c r="F310" s="407"/>
      <c r="G310" s="416"/>
      <c r="H310" s="407"/>
      <c r="I310" s="407"/>
      <c r="J310" s="407"/>
      <c r="K310" s="407"/>
      <c r="L310" s="407"/>
      <c r="M310" s="407"/>
      <c r="N310" s="407"/>
      <c r="O310" s="407"/>
      <c r="P310" s="407"/>
    </row>
    <row r="311" spans="1:16" ht="15">
      <c r="A311" s="407"/>
      <c r="B311" s="407"/>
      <c r="C311" s="407"/>
      <c r="D311" s="407"/>
      <c r="E311" s="415"/>
      <c r="F311" s="407"/>
      <c r="G311" s="416"/>
      <c r="H311" s="407"/>
      <c r="I311" s="407"/>
      <c r="J311" s="407"/>
      <c r="K311" s="407"/>
      <c r="L311" s="407"/>
      <c r="M311" s="407"/>
      <c r="N311" s="407"/>
      <c r="O311" s="407"/>
      <c r="P311" s="407"/>
    </row>
    <row r="312" spans="1:16" ht="15">
      <c r="A312" s="407"/>
      <c r="B312" s="407"/>
      <c r="C312" s="407"/>
      <c r="D312" s="407"/>
      <c r="E312" s="415"/>
      <c r="F312" s="407"/>
      <c r="G312" s="416"/>
      <c r="H312" s="407"/>
      <c r="I312" s="407"/>
      <c r="J312" s="407"/>
      <c r="K312" s="407"/>
      <c r="L312" s="407"/>
      <c r="M312" s="407"/>
      <c r="N312" s="407"/>
      <c r="O312" s="407"/>
      <c r="P312" s="407"/>
    </row>
    <row r="313" spans="1:16" ht="15">
      <c r="A313" s="407"/>
      <c r="B313" s="407"/>
      <c r="C313" s="407"/>
      <c r="D313" s="407"/>
      <c r="E313" s="415"/>
      <c r="F313" s="407"/>
      <c r="G313" s="416"/>
      <c r="H313" s="407"/>
      <c r="I313" s="407"/>
      <c r="J313" s="407"/>
      <c r="K313" s="407"/>
      <c r="L313" s="407"/>
      <c r="M313" s="407"/>
      <c r="N313" s="407"/>
      <c r="O313" s="407"/>
      <c r="P313" s="407"/>
    </row>
    <row r="314" spans="1:16" ht="15">
      <c r="A314" s="407"/>
      <c r="B314" s="407"/>
      <c r="C314" s="407"/>
      <c r="D314" s="407"/>
      <c r="E314" s="415"/>
      <c r="F314" s="407"/>
      <c r="G314" s="416"/>
      <c r="H314" s="407"/>
      <c r="I314" s="407"/>
      <c r="J314" s="407"/>
      <c r="K314" s="407"/>
      <c r="L314" s="407"/>
      <c r="M314" s="407"/>
      <c r="N314" s="407"/>
      <c r="O314" s="407"/>
      <c r="P314" s="407"/>
    </row>
    <row r="315" spans="1:16" ht="15">
      <c r="A315" s="407"/>
      <c r="B315" s="407"/>
      <c r="C315" s="407"/>
      <c r="D315" s="407"/>
      <c r="E315" s="415"/>
      <c r="F315" s="407"/>
      <c r="G315" s="416"/>
      <c r="H315" s="407"/>
      <c r="I315" s="407"/>
      <c r="J315" s="407"/>
      <c r="K315" s="407"/>
      <c r="L315" s="407"/>
      <c r="M315" s="407"/>
      <c r="N315" s="407"/>
      <c r="O315" s="407"/>
      <c r="P315" s="407"/>
    </row>
    <row r="316" spans="1:16" ht="15">
      <c r="A316" s="407"/>
      <c r="B316" s="407"/>
      <c r="C316" s="407"/>
      <c r="D316" s="407"/>
      <c r="E316" s="415"/>
      <c r="F316" s="407"/>
      <c r="G316" s="416"/>
      <c r="H316" s="407"/>
      <c r="I316" s="407"/>
      <c r="J316" s="407"/>
      <c r="K316" s="407"/>
      <c r="L316" s="407"/>
      <c r="M316" s="407"/>
      <c r="N316" s="407"/>
      <c r="O316" s="407"/>
      <c r="P316" s="407"/>
    </row>
    <row r="317" spans="1:16" ht="15">
      <c r="A317" s="407"/>
      <c r="B317" s="407"/>
      <c r="C317" s="407"/>
      <c r="D317" s="407"/>
      <c r="E317" s="415"/>
      <c r="F317" s="407"/>
      <c r="G317" s="416"/>
      <c r="H317" s="407"/>
      <c r="I317" s="407"/>
      <c r="J317" s="407"/>
      <c r="K317" s="407"/>
      <c r="L317" s="407"/>
      <c r="M317" s="407"/>
      <c r="N317" s="407"/>
      <c r="O317" s="407"/>
      <c r="P317" s="407"/>
    </row>
    <row r="318" spans="1:16" ht="15">
      <c r="A318" s="407"/>
      <c r="B318" s="407"/>
      <c r="C318" s="407"/>
      <c r="D318" s="407"/>
      <c r="E318" s="415"/>
      <c r="F318" s="407"/>
      <c r="G318" s="416"/>
      <c r="H318" s="407"/>
      <c r="I318" s="407"/>
      <c r="J318" s="407"/>
      <c r="K318" s="407"/>
      <c r="L318" s="407"/>
      <c r="M318" s="407"/>
      <c r="N318" s="407"/>
      <c r="O318" s="407"/>
      <c r="P318" s="407"/>
    </row>
    <row r="319" spans="1:16" ht="15">
      <c r="A319" s="407"/>
      <c r="B319" s="407"/>
      <c r="C319" s="407"/>
      <c r="D319" s="407"/>
      <c r="E319" s="415"/>
      <c r="F319" s="407"/>
      <c r="G319" s="416"/>
      <c r="H319" s="407"/>
      <c r="I319" s="407"/>
      <c r="J319" s="407"/>
      <c r="K319" s="407"/>
      <c r="L319" s="407"/>
      <c r="M319" s="407"/>
      <c r="N319" s="407"/>
      <c r="O319" s="407"/>
      <c r="P319" s="407"/>
    </row>
    <row r="320" spans="1:16" ht="15">
      <c r="A320" s="407"/>
      <c r="B320" s="407"/>
      <c r="C320" s="407"/>
      <c r="D320" s="407"/>
      <c r="E320" s="415"/>
      <c r="F320" s="407"/>
      <c r="G320" s="416"/>
      <c r="H320" s="407"/>
      <c r="I320" s="407"/>
      <c r="J320" s="407"/>
      <c r="K320" s="407"/>
      <c r="L320" s="407"/>
      <c r="M320" s="407"/>
      <c r="N320" s="407"/>
      <c r="O320" s="407"/>
      <c r="P320" s="407"/>
    </row>
    <row r="321" spans="1:16" ht="15">
      <c r="A321" s="407"/>
      <c r="B321" s="407"/>
      <c r="C321" s="407"/>
      <c r="D321" s="407"/>
      <c r="E321" s="415"/>
      <c r="F321" s="407"/>
      <c r="G321" s="416"/>
      <c r="H321" s="407"/>
      <c r="I321" s="407"/>
      <c r="J321" s="407"/>
      <c r="K321" s="407"/>
      <c r="L321" s="407"/>
      <c r="M321" s="407"/>
      <c r="N321" s="407"/>
      <c r="O321" s="407"/>
      <c r="P321" s="407"/>
    </row>
    <row r="322" spans="1:16" ht="15">
      <c r="A322" s="407"/>
      <c r="B322" s="407"/>
      <c r="C322" s="407"/>
      <c r="D322" s="407"/>
      <c r="E322" s="415"/>
      <c r="F322" s="407"/>
      <c r="G322" s="416"/>
      <c r="H322" s="407"/>
      <c r="I322" s="407"/>
      <c r="J322" s="407"/>
      <c r="K322" s="407"/>
      <c r="L322" s="407"/>
      <c r="M322" s="407"/>
      <c r="N322" s="407"/>
      <c r="O322" s="407"/>
      <c r="P322" s="407"/>
    </row>
    <row r="323" spans="1:16" ht="15">
      <c r="A323" s="407"/>
      <c r="B323" s="407"/>
      <c r="C323" s="407"/>
      <c r="D323" s="407"/>
      <c r="E323" s="415"/>
      <c r="F323" s="407"/>
      <c r="G323" s="416"/>
      <c r="H323" s="407"/>
      <c r="I323" s="407"/>
      <c r="J323" s="407"/>
      <c r="K323" s="407"/>
      <c r="L323" s="407"/>
      <c r="M323" s="407"/>
      <c r="N323" s="407"/>
      <c r="O323" s="407"/>
      <c r="P323" s="407"/>
    </row>
    <row r="324" spans="1:16" ht="15">
      <c r="A324" s="407"/>
      <c r="B324" s="407"/>
      <c r="C324" s="407"/>
      <c r="D324" s="407"/>
      <c r="E324" s="415"/>
      <c r="F324" s="407"/>
      <c r="G324" s="416"/>
      <c r="H324" s="407"/>
      <c r="I324" s="407"/>
      <c r="J324" s="407"/>
      <c r="K324" s="407"/>
      <c r="L324" s="407"/>
      <c r="M324" s="407"/>
      <c r="N324" s="407"/>
      <c r="O324" s="407"/>
      <c r="P324" s="407"/>
    </row>
    <row r="325" spans="1:16" ht="15">
      <c r="A325" s="407"/>
      <c r="B325" s="407"/>
      <c r="C325" s="407"/>
      <c r="D325" s="407"/>
      <c r="E325" s="415"/>
      <c r="F325" s="407"/>
      <c r="G325" s="416"/>
      <c r="H325" s="407"/>
      <c r="I325" s="407"/>
      <c r="J325" s="407"/>
      <c r="K325" s="407"/>
      <c r="L325" s="407"/>
      <c r="M325" s="407"/>
      <c r="N325" s="407"/>
      <c r="O325" s="407"/>
      <c r="P325" s="407"/>
    </row>
    <row r="326" spans="1:16" ht="15">
      <c r="A326" s="407"/>
      <c r="B326" s="407"/>
      <c r="C326" s="407"/>
      <c r="D326" s="407"/>
      <c r="E326" s="415"/>
      <c r="F326" s="407"/>
      <c r="G326" s="416"/>
      <c r="H326" s="407"/>
      <c r="I326" s="407"/>
      <c r="J326" s="407"/>
      <c r="K326" s="407"/>
      <c r="L326" s="407"/>
      <c r="M326" s="407"/>
      <c r="N326" s="407"/>
      <c r="O326" s="407"/>
      <c r="P326" s="407"/>
    </row>
    <row r="327" spans="1:16" ht="15">
      <c r="A327" s="407"/>
      <c r="B327" s="407"/>
      <c r="C327" s="407"/>
      <c r="D327" s="407"/>
      <c r="E327" s="415"/>
      <c r="F327" s="407"/>
      <c r="G327" s="416"/>
      <c r="H327" s="407"/>
      <c r="I327" s="407"/>
      <c r="J327" s="407"/>
      <c r="K327" s="407"/>
      <c r="L327" s="407"/>
      <c r="M327" s="407"/>
      <c r="N327" s="407"/>
      <c r="O327" s="407"/>
      <c r="P327" s="407"/>
    </row>
    <row r="328" spans="1:16" ht="15">
      <c r="A328" s="407"/>
      <c r="B328" s="407"/>
      <c r="C328" s="407"/>
      <c r="D328" s="407"/>
      <c r="E328" s="415"/>
      <c r="F328" s="407"/>
      <c r="G328" s="416"/>
      <c r="H328" s="407"/>
      <c r="I328" s="407"/>
      <c r="J328" s="407"/>
      <c r="K328" s="407"/>
      <c r="L328" s="407"/>
      <c r="M328" s="407"/>
      <c r="N328" s="407"/>
      <c r="O328" s="407"/>
      <c r="P328" s="407"/>
    </row>
    <row r="329" spans="1:16" ht="15">
      <c r="A329" s="407"/>
      <c r="B329" s="407"/>
      <c r="C329" s="407"/>
      <c r="D329" s="407"/>
      <c r="E329" s="415"/>
      <c r="F329" s="407"/>
      <c r="G329" s="416"/>
      <c r="H329" s="407"/>
      <c r="I329" s="407"/>
      <c r="J329" s="407"/>
      <c r="K329" s="407"/>
      <c r="L329" s="407"/>
      <c r="M329" s="407"/>
      <c r="N329" s="407"/>
      <c r="O329" s="407"/>
      <c r="P329" s="407"/>
    </row>
    <row r="330" spans="1:16" ht="15">
      <c r="A330" s="407"/>
      <c r="B330" s="407"/>
      <c r="C330" s="407"/>
      <c r="D330" s="407"/>
      <c r="E330" s="415"/>
      <c r="F330" s="407"/>
      <c r="G330" s="416"/>
      <c r="H330" s="407"/>
      <c r="I330" s="407"/>
      <c r="J330" s="407"/>
      <c r="K330" s="407"/>
      <c r="L330" s="407"/>
      <c r="M330" s="407"/>
      <c r="N330" s="407"/>
      <c r="O330" s="407"/>
      <c r="P330" s="407"/>
    </row>
    <row r="331" spans="1:16" ht="15">
      <c r="A331" s="407"/>
      <c r="B331" s="407"/>
      <c r="C331" s="407"/>
      <c r="D331" s="407"/>
      <c r="E331" s="415"/>
      <c r="F331" s="407"/>
      <c r="G331" s="416"/>
      <c r="H331" s="407"/>
      <c r="I331" s="407"/>
      <c r="J331" s="407"/>
      <c r="K331" s="407"/>
      <c r="L331" s="407"/>
      <c r="M331" s="407"/>
      <c r="N331" s="407"/>
      <c r="O331" s="407"/>
      <c r="P331" s="407"/>
    </row>
    <row r="332" spans="1:16" ht="15">
      <c r="A332" s="407"/>
      <c r="B332" s="407"/>
      <c r="C332" s="407"/>
      <c r="D332" s="407"/>
      <c r="E332" s="415"/>
      <c r="F332" s="407"/>
      <c r="G332" s="416"/>
      <c r="H332" s="407"/>
      <c r="I332" s="407"/>
      <c r="J332" s="407"/>
      <c r="K332" s="407"/>
      <c r="L332" s="407"/>
      <c r="M332" s="407"/>
      <c r="N332" s="407"/>
      <c r="O332" s="407"/>
      <c r="P332" s="407"/>
    </row>
    <row r="333" spans="1:16" ht="15">
      <c r="A333" s="407"/>
      <c r="B333" s="407"/>
      <c r="C333" s="407"/>
      <c r="D333" s="407"/>
      <c r="E333" s="415"/>
      <c r="F333" s="407"/>
      <c r="G333" s="416"/>
      <c r="H333" s="407"/>
      <c r="I333" s="407"/>
      <c r="J333" s="407"/>
      <c r="K333" s="407"/>
      <c r="L333" s="407"/>
      <c r="M333" s="407"/>
      <c r="N333" s="407"/>
      <c r="O333" s="407"/>
      <c r="P333" s="407"/>
    </row>
    <row r="334" spans="1:16" ht="15">
      <c r="A334" s="407"/>
      <c r="B334" s="407"/>
      <c r="C334" s="407"/>
      <c r="D334" s="407"/>
      <c r="E334" s="415"/>
      <c r="F334" s="407"/>
      <c r="G334" s="416"/>
      <c r="H334" s="407"/>
      <c r="I334" s="407"/>
      <c r="J334" s="407"/>
      <c r="K334" s="407"/>
      <c r="L334" s="407"/>
      <c r="M334" s="407"/>
      <c r="N334" s="407"/>
      <c r="O334" s="407"/>
      <c r="P334" s="407"/>
    </row>
    <row r="335" spans="1:16" ht="15">
      <c r="A335" s="407"/>
      <c r="B335" s="407"/>
      <c r="C335" s="407"/>
      <c r="D335" s="407"/>
      <c r="E335" s="415"/>
      <c r="F335" s="407"/>
      <c r="G335" s="416"/>
      <c r="H335" s="407"/>
      <c r="I335" s="407"/>
      <c r="J335" s="407"/>
      <c r="K335" s="407"/>
      <c r="L335" s="407"/>
      <c r="M335" s="407"/>
      <c r="N335" s="407"/>
      <c r="O335" s="407"/>
      <c r="P335" s="407"/>
    </row>
    <row r="336" spans="1:16" ht="15">
      <c r="A336" s="407"/>
      <c r="B336" s="407"/>
      <c r="C336" s="407"/>
      <c r="D336" s="407"/>
      <c r="E336" s="415"/>
      <c r="F336" s="407"/>
      <c r="G336" s="416"/>
      <c r="H336" s="407"/>
      <c r="I336" s="407"/>
      <c r="J336" s="407"/>
      <c r="K336" s="407"/>
      <c r="L336" s="407"/>
      <c r="M336" s="407"/>
      <c r="N336" s="407"/>
      <c r="O336" s="407"/>
      <c r="P336" s="407"/>
    </row>
    <row r="337" spans="1:16" ht="15">
      <c r="A337" s="407"/>
      <c r="B337" s="407"/>
      <c r="C337" s="407"/>
      <c r="D337" s="407"/>
      <c r="E337" s="415"/>
      <c r="F337" s="407"/>
      <c r="G337" s="416"/>
      <c r="H337" s="407"/>
      <c r="I337" s="407"/>
      <c r="J337" s="407"/>
      <c r="K337" s="407"/>
      <c r="L337" s="407"/>
      <c r="M337" s="407"/>
      <c r="N337" s="407"/>
      <c r="O337" s="407"/>
      <c r="P337" s="407"/>
    </row>
    <row r="338" spans="1:16" ht="15">
      <c r="A338" s="407"/>
      <c r="B338" s="407"/>
      <c r="C338" s="407"/>
      <c r="D338" s="407"/>
      <c r="E338" s="415"/>
      <c r="F338" s="407"/>
      <c r="G338" s="416"/>
      <c r="H338" s="407"/>
      <c r="I338" s="407"/>
      <c r="J338" s="407"/>
      <c r="K338" s="407"/>
      <c r="L338" s="407"/>
      <c r="M338" s="407"/>
      <c r="N338" s="407"/>
      <c r="O338" s="407"/>
      <c r="P338" s="407"/>
    </row>
    <row r="339" spans="1:16" ht="15">
      <c r="A339" s="407"/>
      <c r="B339" s="407"/>
      <c r="C339" s="407"/>
      <c r="D339" s="407"/>
      <c r="E339" s="415"/>
      <c r="F339" s="407"/>
      <c r="G339" s="416"/>
      <c r="H339" s="407"/>
      <c r="I339" s="407"/>
      <c r="J339" s="407"/>
      <c r="K339" s="407"/>
      <c r="L339" s="407"/>
      <c r="M339" s="407"/>
      <c r="N339" s="407"/>
      <c r="O339" s="407"/>
      <c r="P339" s="407"/>
    </row>
    <row r="340" spans="1:16" ht="15">
      <c r="A340" s="407"/>
      <c r="B340" s="407"/>
      <c r="C340" s="407"/>
      <c r="D340" s="407"/>
      <c r="E340" s="415"/>
      <c r="F340" s="407"/>
      <c r="G340" s="416"/>
      <c r="H340" s="407"/>
      <c r="I340" s="407"/>
      <c r="J340" s="407"/>
      <c r="K340" s="407"/>
      <c r="L340" s="407"/>
      <c r="M340" s="407"/>
      <c r="N340" s="407"/>
      <c r="O340" s="407"/>
      <c r="P340" s="407"/>
    </row>
    <row r="341" spans="1:16" ht="15">
      <c r="A341" s="407"/>
      <c r="B341" s="407"/>
      <c r="C341" s="407"/>
      <c r="D341" s="407"/>
      <c r="E341" s="415"/>
      <c r="F341" s="407"/>
      <c r="G341" s="416"/>
      <c r="H341" s="407"/>
      <c r="I341" s="407"/>
      <c r="J341" s="407"/>
      <c r="K341" s="407"/>
      <c r="L341" s="407"/>
      <c r="M341" s="407"/>
      <c r="N341" s="407"/>
      <c r="O341" s="407"/>
      <c r="P341" s="407"/>
    </row>
    <row r="342" spans="1:16" ht="15">
      <c r="A342" s="407"/>
      <c r="B342" s="407"/>
      <c r="C342" s="407"/>
      <c r="D342" s="407"/>
      <c r="E342" s="415"/>
      <c r="F342" s="407"/>
      <c r="G342" s="416"/>
      <c r="H342" s="407"/>
      <c r="I342" s="407"/>
      <c r="J342" s="407"/>
      <c r="K342" s="407"/>
      <c r="L342" s="407"/>
      <c r="M342" s="407"/>
      <c r="N342" s="407"/>
      <c r="O342" s="407"/>
      <c r="P342" s="407"/>
    </row>
    <row r="343" spans="1:16" ht="15">
      <c r="A343" s="407"/>
      <c r="B343" s="407"/>
      <c r="C343" s="407"/>
      <c r="D343" s="407"/>
      <c r="E343" s="415"/>
      <c r="F343" s="407"/>
      <c r="G343" s="416"/>
      <c r="H343" s="407"/>
      <c r="I343" s="407"/>
      <c r="J343" s="407"/>
      <c r="K343" s="407"/>
      <c r="L343" s="407"/>
      <c r="M343" s="407"/>
      <c r="N343" s="407"/>
      <c r="O343" s="407"/>
      <c r="P343" s="407"/>
    </row>
    <row r="344" spans="1:16" ht="15">
      <c r="A344" s="407"/>
      <c r="B344" s="407"/>
      <c r="C344" s="407"/>
      <c r="D344" s="407"/>
      <c r="E344" s="415"/>
      <c r="F344" s="407"/>
      <c r="G344" s="416"/>
      <c r="H344" s="407"/>
      <c r="I344" s="407"/>
      <c r="J344" s="407"/>
      <c r="K344" s="407"/>
      <c r="L344" s="407"/>
      <c r="M344" s="407"/>
      <c r="N344" s="407"/>
      <c r="O344" s="407"/>
      <c r="P344" s="407"/>
    </row>
    <row r="345" spans="1:16" ht="15">
      <c r="A345" s="407"/>
      <c r="B345" s="407"/>
      <c r="C345" s="407"/>
      <c r="D345" s="407"/>
      <c r="E345" s="415"/>
      <c r="F345" s="407"/>
      <c r="G345" s="416"/>
      <c r="H345" s="407"/>
      <c r="I345" s="407"/>
      <c r="J345" s="407"/>
      <c r="K345" s="407"/>
      <c r="L345" s="407"/>
      <c r="M345" s="407"/>
      <c r="N345" s="407"/>
      <c r="O345" s="407"/>
      <c r="P345" s="407"/>
    </row>
    <row r="346" spans="1:16" ht="15">
      <c r="A346" s="407"/>
      <c r="B346" s="407"/>
      <c r="C346" s="407"/>
      <c r="D346" s="407"/>
      <c r="E346" s="415"/>
      <c r="F346" s="407"/>
      <c r="G346" s="416"/>
      <c r="H346" s="407"/>
      <c r="I346" s="407"/>
      <c r="J346" s="407"/>
      <c r="K346" s="407"/>
      <c r="L346" s="407"/>
      <c r="M346" s="407"/>
      <c r="N346" s="407"/>
      <c r="O346" s="407"/>
      <c r="P346" s="407"/>
    </row>
    <row r="347" spans="1:16" ht="15">
      <c r="A347" s="407"/>
      <c r="B347" s="407"/>
      <c r="C347" s="407"/>
      <c r="D347" s="407"/>
      <c r="E347" s="415"/>
      <c r="F347" s="407"/>
      <c r="G347" s="416"/>
      <c r="H347" s="407"/>
      <c r="I347" s="407"/>
      <c r="J347" s="407"/>
      <c r="K347" s="407"/>
      <c r="L347" s="407"/>
      <c r="M347" s="407"/>
      <c r="N347" s="407"/>
      <c r="O347" s="407"/>
      <c r="P347" s="407"/>
    </row>
    <row r="348" spans="1:16" ht="15">
      <c r="A348" s="407"/>
      <c r="B348" s="407"/>
      <c r="C348" s="407"/>
      <c r="D348" s="407"/>
      <c r="E348" s="415"/>
      <c r="F348" s="407"/>
      <c r="G348" s="416"/>
      <c r="H348" s="407"/>
      <c r="I348" s="407"/>
      <c r="J348" s="407"/>
      <c r="K348" s="407"/>
      <c r="L348" s="407"/>
      <c r="M348" s="407"/>
      <c r="N348" s="407"/>
      <c r="O348" s="407"/>
      <c r="P348" s="407"/>
    </row>
    <row r="349" spans="1:16" ht="15">
      <c r="A349" s="407"/>
      <c r="B349" s="407"/>
      <c r="C349" s="407"/>
      <c r="D349" s="407"/>
      <c r="E349" s="415"/>
      <c r="F349" s="407"/>
      <c r="G349" s="416"/>
      <c r="H349" s="407"/>
      <c r="I349" s="407"/>
      <c r="J349" s="407"/>
      <c r="K349" s="407"/>
      <c r="L349" s="407"/>
      <c r="M349" s="407"/>
      <c r="N349" s="407"/>
      <c r="O349" s="407"/>
      <c r="P349" s="407"/>
    </row>
    <row r="350" spans="1:16" ht="15">
      <c r="A350" s="407"/>
      <c r="B350" s="407"/>
      <c r="C350" s="407"/>
      <c r="D350" s="407"/>
      <c r="E350" s="415"/>
      <c r="F350" s="407"/>
      <c r="G350" s="416"/>
      <c r="H350" s="407"/>
      <c r="I350" s="407"/>
      <c r="J350" s="407"/>
      <c r="K350" s="407"/>
      <c r="L350" s="407"/>
      <c r="M350" s="407"/>
      <c r="N350" s="407"/>
      <c r="O350" s="407"/>
      <c r="P350" s="407"/>
    </row>
    <row r="351" spans="1:16" ht="15">
      <c r="A351" s="407"/>
      <c r="B351" s="407"/>
      <c r="C351" s="407"/>
      <c r="D351" s="407"/>
      <c r="E351" s="415"/>
      <c r="F351" s="407"/>
      <c r="G351" s="416"/>
      <c r="H351" s="407"/>
      <c r="I351" s="407"/>
      <c r="J351" s="407"/>
      <c r="K351" s="407"/>
      <c r="L351" s="407"/>
      <c r="M351" s="407"/>
      <c r="N351" s="407"/>
      <c r="O351" s="407"/>
      <c r="P351" s="407"/>
    </row>
    <row r="352" spans="1:16" ht="15">
      <c r="A352" s="407"/>
      <c r="B352" s="407"/>
      <c r="C352" s="407"/>
      <c r="D352" s="407"/>
      <c r="E352" s="415"/>
      <c r="F352" s="407"/>
      <c r="G352" s="416"/>
      <c r="H352" s="407"/>
      <c r="I352" s="407"/>
      <c r="J352" s="407"/>
      <c r="K352" s="407"/>
      <c r="L352" s="407"/>
      <c r="M352" s="407"/>
      <c r="N352" s="407"/>
      <c r="O352" s="407"/>
      <c r="P352" s="407"/>
    </row>
    <row r="353" spans="1:16" ht="15">
      <c r="A353" s="407"/>
      <c r="B353" s="407"/>
      <c r="C353" s="407"/>
      <c r="D353" s="407"/>
      <c r="E353" s="415"/>
      <c r="F353" s="407"/>
      <c r="G353" s="416"/>
      <c r="H353" s="407"/>
      <c r="I353" s="407"/>
      <c r="J353" s="407"/>
      <c r="K353" s="407"/>
      <c r="L353" s="407"/>
      <c r="M353" s="407"/>
      <c r="N353" s="407"/>
      <c r="O353" s="407"/>
      <c r="P353" s="407"/>
    </row>
    <row r="354" spans="1:16" ht="15">
      <c r="A354" s="407"/>
      <c r="B354" s="407"/>
      <c r="C354" s="407"/>
      <c r="D354" s="407"/>
      <c r="E354" s="415"/>
      <c r="F354" s="407"/>
      <c r="G354" s="416"/>
      <c r="H354" s="407"/>
      <c r="I354" s="407"/>
      <c r="J354" s="407"/>
      <c r="K354" s="407"/>
      <c r="L354" s="407"/>
      <c r="M354" s="407"/>
      <c r="N354" s="407"/>
      <c r="O354" s="407"/>
      <c r="P354" s="407"/>
    </row>
    <row r="355" spans="1:16" ht="15">
      <c r="A355" s="407"/>
      <c r="B355" s="407"/>
      <c r="C355" s="407"/>
      <c r="D355" s="407"/>
      <c r="E355" s="415"/>
      <c r="F355" s="407"/>
      <c r="G355" s="416"/>
      <c r="H355" s="407"/>
      <c r="I355" s="407"/>
      <c r="J355" s="407"/>
      <c r="K355" s="407"/>
      <c r="L355" s="407"/>
      <c r="M355" s="407"/>
      <c r="N355" s="407"/>
      <c r="O355" s="407"/>
      <c r="P355" s="407"/>
    </row>
    <row r="356" spans="1:16" ht="15">
      <c r="A356" s="407"/>
      <c r="B356" s="407"/>
      <c r="C356" s="407"/>
      <c r="D356" s="407"/>
      <c r="E356" s="415"/>
      <c r="F356" s="407"/>
      <c r="G356" s="416"/>
      <c r="H356" s="407"/>
      <c r="I356" s="407"/>
      <c r="J356" s="407"/>
      <c r="K356" s="407"/>
      <c r="L356" s="407"/>
      <c r="M356" s="407"/>
      <c r="N356" s="407"/>
      <c r="O356" s="407"/>
      <c r="P356" s="407"/>
    </row>
    <row r="357" spans="1:16" ht="15">
      <c r="A357" s="407"/>
      <c r="B357" s="407"/>
      <c r="C357" s="407"/>
      <c r="D357" s="407"/>
      <c r="E357" s="415"/>
      <c r="F357" s="407"/>
      <c r="G357" s="416"/>
      <c r="H357" s="407"/>
      <c r="I357" s="407"/>
      <c r="J357" s="407"/>
      <c r="K357" s="407"/>
      <c r="L357" s="407"/>
      <c r="M357" s="407"/>
      <c r="N357" s="407"/>
      <c r="O357" s="407"/>
      <c r="P357" s="407"/>
    </row>
    <row r="358" spans="1:16" ht="15">
      <c r="A358" s="407"/>
      <c r="B358" s="407"/>
      <c r="C358" s="407"/>
      <c r="D358" s="407"/>
      <c r="E358" s="415"/>
      <c r="F358" s="407"/>
      <c r="G358" s="416"/>
      <c r="H358" s="407"/>
      <c r="I358" s="407"/>
      <c r="J358" s="407"/>
      <c r="K358" s="407"/>
      <c r="L358" s="407"/>
      <c r="M358" s="407"/>
      <c r="N358" s="407"/>
      <c r="O358" s="407"/>
      <c r="P358" s="407"/>
    </row>
    <row r="359" spans="1:16" ht="15">
      <c r="A359" s="407"/>
      <c r="B359" s="407"/>
      <c r="C359" s="407"/>
      <c r="D359" s="407"/>
      <c r="E359" s="415"/>
      <c r="F359" s="407"/>
      <c r="G359" s="416"/>
      <c r="H359" s="407"/>
      <c r="I359" s="407"/>
      <c r="J359" s="407"/>
      <c r="K359" s="407"/>
      <c r="L359" s="407"/>
      <c r="M359" s="407"/>
      <c r="N359" s="407"/>
      <c r="O359" s="407"/>
      <c r="P359" s="407"/>
    </row>
    <row r="360" spans="1:16" ht="15">
      <c r="A360" s="407"/>
      <c r="B360" s="407"/>
      <c r="C360" s="407"/>
      <c r="D360" s="407"/>
      <c r="E360" s="415"/>
      <c r="F360" s="407"/>
      <c r="G360" s="416"/>
      <c r="H360" s="407"/>
      <c r="I360" s="407"/>
      <c r="J360" s="407"/>
      <c r="K360" s="407"/>
      <c r="L360" s="407"/>
      <c r="M360" s="407"/>
      <c r="N360" s="407"/>
      <c r="O360" s="407"/>
      <c r="P360" s="407"/>
    </row>
    <row r="361" spans="1:16" ht="15">
      <c r="A361" s="407"/>
      <c r="B361" s="407"/>
      <c r="C361" s="407"/>
      <c r="D361" s="407"/>
      <c r="E361" s="415"/>
      <c r="F361" s="407"/>
      <c r="G361" s="416"/>
      <c r="H361" s="407"/>
      <c r="I361" s="407"/>
      <c r="J361" s="407"/>
      <c r="K361" s="407"/>
      <c r="L361" s="407"/>
      <c r="M361" s="407"/>
      <c r="N361" s="407"/>
      <c r="O361" s="407"/>
      <c r="P361" s="407"/>
    </row>
    <row r="362" spans="1:16" ht="15">
      <c r="A362" s="407"/>
      <c r="B362" s="407"/>
      <c r="C362" s="407"/>
      <c r="D362" s="407"/>
      <c r="E362" s="415"/>
      <c r="F362" s="407"/>
      <c r="G362" s="416"/>
      <c r="H362" s="407"/>
      <c r="I362" s="407"/>
      <c r="J362" s="407"/>
      <c r="K362" s="407"/>
      <c r="L362" s="407"/>
      <c r="M362" s="407"/>
      <c r="N362" s="407"/>
      <c r="O362" s="407"/>
      <c r="P362" s="407"/>
    </row>
    <row r="363" spans="1:16" ht="15">
      <c r="A363" s="407"/>
      <c r="B363" s="407"/>
      <c r="C363" s="407"/>
      <c r="D363" s="407"/>
      <c r="E363" s="415"/>
      <c r="F363" s="407"/>
      <c r="G363" s="416"/>
      <c r="H363" s="407"/>
      <c r="I363" s="407"/>
      <c r="J363" s="407"/>
      <c r="K363" s="407"/>
      <c r="L363" s="407"/>
      <c r="M363" s="407"/>
      <c r="N363" s="407"/>
      <c r="O363" s="407"/>
      <c r="P363" s="407"/>
    </row>
    <row r="364" spans="1:16" ht="15">
      <c r="A364" s="407"/>
      <c r="B364" s="407"/>
      <c r="C364" s="407"/>
      <c r="D364" s="407"/>
      <c r="E364" s="415"/>
      <c r="F364" s="407"/>
      <c r="G364" s="416"/>
      <c r="H364" s="407"/>
      <c r="I364" s="407"/>
      <c r="J364" s="407"/>
      <c r="K364" s="407"/>
      <c r="L364" s="407"/>
      <c r="M364" s="407"/>
      <c r="N364" s="407"/>
      <c r="O364" s="407"/>
      <c r="P364" s="407"/>
    </row>
    <row r="365" spans="1:16" ht="15">
      <c r="A365" s="407"/>
      <c r="B365" s="407"/>
      <c r="C365" s="407"/>
      <c r="D365" s="407"/>
      <c r="E365" s="415"/>
      <c r="F365" s="407"/>
      <c r="G365" s="416"/>
      <c r="H365" s="407"/>
      <c r="I365" s="407"/>
      <c r="J365" s="407"/>
      <c r="K365" s="407"/>
      <c r="L365" s="407"/>
      <c r="M365" s="407"/>
      <c r="N365" s="407"/>
      <c r="O365" s="407"/>
      <c r="P365" s="407"/>
    </row>
    <row r="366" spans="1:16" ht="15">
      <c r="A366" s="407"/>
      <c r="B366" s="407"/>
      <c r="C366" s="407"/>
      <c r="D366" s="407"/>
      <c r="E366" s="415"/>
      <c r="F366" s="407"/>
      <c r="G366" s="416"/>
      <c r="H366" s="407"/>
      <c r="I366" s="407"/>
      <c r="J366" s="407"/>
      <c r="K366" s="407"/>
      <c r="L366" s="407"/>
      <c r="M366" s="407"/>
      <c r="N366" s="407"/>
      <c r="O366" s="407"/>
      <c r="P366" s="407"/>
    </row>
    <row r="367" spans="1:16" ht="15">
      <c r="A367" s="407"/>
      <c r="B367" s="407"/>
      <c r="C367" s="407"/>
      <c r="D367" s="407"/>
      <c r="E367" s="415"/>
      <c r="F367" s="407"/>
      <c r="G367" s="416"/>
      <c r="H367" s="407"/>
      <c r="I367" s="407"/>
      <c r="J367" s="407"/>
      <c r="K367" s="407"/>
      <c r="L367" s="407"/>
      <c r="M367" s="407"/>
      <c r="N367" s="407"/>
      <c r="O367" s="407"/>
      <c r="P367" s="407"/>
    </row>
    <row r="368" spans="1:16" ht="15">
      <c r="A368" s="407"/>
      <c r="B368" s="407"/>
      <c r="C368" s="407"/>
      <c r="D368" s="407"/>
      <c r="E368" s="415"/>
      <c r="F368" s="407"/>
      <c r="G368" s="416"/>
      <c r="H368" s="407"/>
      <c r="I368" s="407"/>
      <c r="J368" s="407"/>
      <c r="K368" s="407"/>
      <c r="L368" s="407"/>
      <c r="M368" s="407"/>
      <c r="N368" s="407"/>
      <c r="O368" s="407"/>
      <c r="P368" s="407"/>
    </row>
    <row r="369" spans="1:16" ht="15">
      <c r="A369" s="407"/>
      <c r="B369" s="407"/>
      <c r="C369" s="407"/>
      <c r="D369" s="407"/>
      <c r="E369" s="415"/>
      <c r="F369" s="407"/>
      <c r="G369" s="416"/>
      <c r="H369" s="407"/>
      <c r="I369" s="407"/>
      <c r="J369" s="407"/>
      <c r="K369" s="407"/>
      <c r="L369" s="407"/>
      <c r="M369" s="407"/>
      <c r="N369" s="407"/>
      <c r="O369" s="407"/>
      <c r="P369" s="407"/>
    </row>
    <row r="370" spans="1:16" ht="15">
      <c r="A370" s="407"/>
      <c r="B370" s="407"/>
      <c r="C370" s="407"/>
      <c r="D370" s="407"/>
      <c r="E370" s="415"/>
      <c r="F370" s="407"/>
      <c r="G370" s="416"/>
      <c r="H370" s="407"/>
      <c r="I370" s="407"/>
      <c r="J370" s="407"/>
      <c r="K370" s="407"/>
      <c r="L370" s="407"/>
      <c r="M370" s="407"/>
      <c r="N370" s="407"/>
      <c r="O370" s="407"/>
      <c r="P370" s="407"/>
    </row>
    <row r="371" spans="1:16" ht="15">
      <c r="A371" s="407"/>
      <c r="B371" s="407"/>
      <c r="C371" s="407"/>
      <c r="D371" s="407"/>
      <c r="E371" s="415"/>
      <c r="F371" s="407"/>
      <c r="G371" s="416"/>
      <c r="H371" s="407"/>
      <c r="I371" s="407"/>
      <c r="J371" s="407"/>
      <c r="K371" s="407"/>
      <c r="L371" s="407"/>
      <c r="M371" s="407"/>
      <c r="N371" s="407"/>
      <c r="O371" s="407"/>
      <c r="P371" s="407"/>
    </row>
    <row r="372" spans="1:16" ht="15">
      <c r="A372" s="407"/>
      <c r="B372" s="407"/>
      <c r="C372" s="407"/>
      <c r="D372" s="407"/>
      <c r="E372" s="415"/>
      <c r="F372" s="407"/>
      <c r="G372" s="416"/>
      <c r="H372" s="407"/>
      <c r="I372" s="407"/>
      <c r="J372" s="407"/>
      <c r="K372" s="407"/>
      <c r="L372" s="407"/>
      <c r="M372" s="407"/>
      <c r="N372" s="407"/>
      <c r="O372" s="407"/>
      <c r="P372" s="407"/>
    </row>
    <row r="373" spans="1:16" ht="15">
      <c r="A373" s="407"/>
      <c r="B373" s="407"/>
      <c r="C373" s="407"/>
      <c r="D373" s="407"/>
      <c r="E373" s="415"/>
      <c r="F373" s="407"/>
      <c r="G373" s="416"/>
      <c r="H373" s="407"/>
      <c r="I373" s="407"/>
      <c r="J373" s="407"/>
      <c r="K373" s="407"/>
      <c r="L373" s="407"/>
      <c r="M373" s="407"/>
      <c r="N373" s="407"/>
      <c r="O373" s="407"/>
      <c r="P373" s="407"/>
    </row>
    <row r="374" spans="1:16" ht="15">
      <c r="A374" s="407"/>
      <c r="B374" s="407"/>
      <c r="C374" s="407"/>
      <c r="D374" s="407"/>
      <c r="E374" s="415"/>
      <c r="F374" s="407"/>
      <c r="G374" s="416"/>
      <c r="H374" s="407"/>
      <c r="I374" s="407"/>
      <c r="J374" s="407"/>
      <c r="K374" s="407"/>
      <c r="L374" s="407"/>
      <c r="M374" s="407"/>
      <c r="N374" s="407"/>
      <c r="O374" s="407"/>
      <c r="P374" s="407"/>
    </row>
    <row r="375" spans="1:16" ht="15">
      <c r="A375" s="407"/>
      <c r="B375" s="407"/>
      <c r="C375" s="407"/>
      <c r="D375" s="407"/>
      <c r="E375" s="415"/>
      <c r="F375" s="407"/>
      <c r="G375" s="416"/>
      <c r="H375" s="407"/>
      <c r="I375" s="407"/>
      <c r="J375" s="407"/>
      <c r="K375" s="407"/>
      <c r="L375" s="407"/>
      <c r="M375" s="407"/>
      <c r="N375" s="407"/>
      <c r="O375" s="407"/>
      <c r="P375" s="407"/>
    </row>
    <row r="376" spans="1:16" ht="15">
      <c r="A376" s="407"/>
      <c r="B376" s="407"/>
      <c r="C376" s="407"/>
      <c r="D376" s="407"/>
      <c r="E376" s="415"/>
      <c r="F376" s="407"/>
      <c r="G376" s="416"/>
      <c r="H376" s="407"/>
      <c r="I376" s="407"/>
      <c r="J376" s="407"/>
      <c r="K376" s="407"/>
      <c r="L376" s="407"/>
      <c r="M376" s="407"/>
      <c r="N376" s="407"/>
      <c r="O376" s="407"/>
      <c r="P376" s="407"/>
    </row>
    <row r="377" spans="1:16" ht="15">
      <c r="A377" s="407"/>
      <c r="B377" s="407"/>
      <c r="C377" s="407"/>
      <c r="D377" s="407"/>
      <c r="E377" s="415"/>
      <c r="F377" s="407"/>
      <c r="G377" s="416"/>
      <c r="H377" s="407"/>
      <c r="I377" s="407"/>
      <c r="J377" s="407"/>
      <c r="K377" s="407"/>
      <c r="L377" s="407"/>
      <c r="M377" s="407"/>
      <c r="N377" s="407"/>
      <c r="O377" s="407"/>
      <c r="P377" s="407"/>
    </row>
    <row r="378" spans="1:16" ht="15">
      <c r="A378" s="407"/>
      <c r="B378" s="407"/>
      <c r="C378" s="407"/>
      <c r="D378" s="407"/>
      <c r="E378" s="415"/>
      <c r="F378" s="407"/>
      <c r="G378" s="416"/>
      <c r="H378" s="407"/>
      <c r="I378" s="407"/>
      <c r="J378" s="407"/>
      <c r="K378" s="407"/>
      <c r="L378" s="407"/>
      <c r="M378" s="407"/>
      <c r="N378" s="407"/>
      <c r="O378" s="407"/>
      <c r="P378" s="407"/>
    </row>
    <row r="379" spans="1:16" ht="15">
      <c r="A379" s="407"/>
      <c r="B379" s="407"/>
      <c r="C379" s="407"/>
      <c r="D379" s="407"/>
      <c r="E379" s="415"/>
      <c r="F379" s="407"/>
      <c r="G379" s="416"/>
      <c r="H379" s="407"/>
      <c r="I379" s="407"/>
      <c r="J379" s="407"/>
      <c r="K379" s="407"/>
      <c r="L379" s="407"/>
      <c r="M379" s="407"/>
      <c r="N379" s="407"/>
      <c r="O379" s="407"/>
      <c r="P379" s="407"/>
    </row>
    <row r="380" spans="1:16" ht="15">
      <c r="A380" s="407"/>
      <c r="B380" s="407"/>
      <c r="C380" s="407"/>
      <c r="D380" s="407"/>
      <c r="E380" s="415"/>
      <c r="F380" s="407"/>
      <c r="G380" s="416"/>
      <c r="H380" s="407"/>
      <c r="I380" s="407"/>
      <c r="J380" s="407"/>
      <c r="K380" s="407"/>
      <c r="L380" s="407"/>
      <c r="M380" s="407"/>
      <c r="N380" s="407"/>
      <c r="O380" s="407"/>
      <c r="P380" s="407"/>
    </row>
    <row r="381" spans="1:16" ht="15">
      <c r="A381" s="407"/>
      <c r="B381" s="407"/>
      <c r="C381" s="407"/>
      <c r="D381" s="407"/>
      <c r="E381" s="415"/>
      <c r="F381" s="407"/>
      <c r="G381" s="416"/>
      <c r="H381" s="407"/>
      <c r="I381" s="407"/>
      <c r="J381" s="407"/>
      <c r="K381" s="407"/>
      <c r="L381" s="407"/>
      <c r="M381" s="407"/>
      <c r="N381" s="407"/>
      <c r="O381" s="407"/>
      <c r="P381" s="407"/>
    </row>
    <row r="382" spans="1:16" ht="15">
      <c r="A382" s="407"/>
      <c r="B382" s="407"/>
      <c r="C382" s="407"/>
      <c r="D382" s="407"/>
      <c r="E382" s="415"/>
      <c r="F382" s="407"/>
      <c r="G382" s="416"/>
      <c r="H382" s="407"/>
      <c r="I382" s="407"/>
      <c r="J382" s="407"/>
      <c r="K382" s="407"/>
      <c r="L382" s="407"/>
      <c r="M382" s="407"/>
      <c r="N382" s="407"/>
      <c r="O382" s="407"/>
      <c r="P382" s="407"/>
    </row>
    <row r="383" spans="1:16" ht="15">
      <c r="A383" s="407"/>
      <c r="B383" s="407"/>
      <c r="C383" s="407"/>
      <c r="D383" s="407"/>
      <c r="E383" s="415"/>
      <c r="F383" s="407"/>
      <c r="G383" s="416"/>
      <c r="H383" s="407"/>
      <c r="I383" s="407"/>
      <c r="J383" s="407"/>
      <c r="K383" s="407"/>
      <c r="L383" s="407"/>
      <c r="M383" s="407"/>
      <c r="N383" s="407"/>
      <c r="O383" s="407"/>
      <c r="P383" s="407"/>
    </row>
    <row r="384" spans="1:16" ht="15">
      <c r="A384" s="407"/>
      <c r="B384" s="407"/>
      <c r="C384" s="407"/>
      <c r="D384" s="407"/>
      <c r="E384" s="415"/>
      <c r="F384" s="407"/>
      <c r="G384" s="416"/>
      <c r="H384" s="407"/>
      <c r="I384" s="407"/>
      <c r="J384" s="407"/>
      <c r="K384" s="407"/>
      <c r="L384" s="407"/>
      <c r="M384" s="407"/>
      <c r="N384" s="407"/>
      <c r="O384" s="407"/>
      <c r="P384" s="407"/>
    </row>
    <row r="385" spans="1:16" ht="15">
      <c r="A385" s="407"/>
      <c r="B385" s="407"/>
      <c r="C385" s="407"/>
      <c r="D385" s="407"/>
      <c r="E385" s="415"/>
      <c r="F385" s="407"/>
      <c r="G385" s="416"/>
      <c r="H385" s="407"/>
      <c r="I385" s="407"/>
      <c r="J385" s="407"/>
      <c r="K385" s="407"/>
      <c r="L385" s="407"/>
      <c r="M385" s="407"/>
      <c r="N385" s="407"/>
      <c r="O385" s="407"/>
      <c r="P385" s="407"/>
    </row>
    <row r="386" spans="1:16" ht="15">
      <c r="A386" s="407"/>
      <c r="B386" s="407"/>
      <c r="C386" s="407"/>
      <c r="D386" s="407"/>
      <c r="E386" s="415"/>
      <c r="F386" s="407"/>
      <c r="G386" s="416"/>
      <c r="H386" s="407"/>
      <c r="I386" s="407"/>
      <c r="J386" s="407"/>
      <c r="K386" s="407"/>
      <c r="L386" s="407"/>
      <c r="M386" s="407"/>
      <c r="N386" s="407"/>
      <c r="O386" s="407"/>
      <c r="P386" s="407"/>
    </row>
    <row r="387" spans="1:16" ht="15">
      <c r="A387" s="407"/>
      <c r="B387" s="407"/>
      <c r="C387" s="407"/>
      <c r="D387" s="407"/>
      <c r="E387" s="415"/>
      <c r="F387" s="407"/>
      <c r="G387" s="416"/>
      <c r="H387" s="407"/>
      <c r="I387" s="407"/>
      <c r="J387" s="407"/>
      <c r="K387" s="407"/>
      <c r="L387" s="407"/>
      <c r="M387" s="407"/>
      <c r="N387" s="407"/>
      <c r="O387" s="407"/>
      <c r="P387" s="407"/>
    </row>
    <row r="388" spans="1:16" ht="15">
      <c r="A388" s="407"/>
      <c r="B388" s="407"/>
      <c r="C388" s="407"/>
      <c r="D388" s="407"/>
      <c r="E388" s="415"/>
      <c r="F388" s="407"/>
      <c r="G388" s="416"/>
      <c r="H388" s="407"/>
      <c r="I388" s="407"/>
      <c r="J388" s="407"/>
      <c r="K388" s="407"/>
      <c r="L388" s="407"/>
      <c r="M388" s="407"/>
      <c r="N388" s="407"/>
      <c r="O388" s="407"/>
      <c r="P388" s="407"/>
    </row>
    <row r="389" spans="1:16" ht="15">
      <c r="A389" s="407"/>
      <c r="B389" s="407"/>
      <c r="C389" s="407"/>
      <c r="D389" s="407"/>
      <c r="E389" s="415"/>
      <c r="F389" s="407"/>
      <c r="G389" s="416"/>
      <c r="H389" s="407"/>
      <c r="I389" s="407"/>
      <c r="J389" s="407"/>
      <c r="K389" s="407"/>
      <c r="L389" s="407"/>
      <c r="M389" s="407"/>
      <c r="N389" s="407"/>
      <c r="O389" s="407"/>
      <c r="P389" s="407"/>
    </row>
    <row r="390" spans="1:16" ht="15">
      <c r="A390" s="407"/>
      <c r="B390" s="407"/>
      <c r="C390" s="407"/>
      <c r="D390" s="407"/>
      <c r="E390" s="415"/>
      <c r="F390" s="407"/>
      <c r="G390" s="416"/>
      <c r="H390" s="407"/>
      <c r="I390" s="407"/>
      <c r="J390" s="407"/>
      <c r="K390" s="407"/>
      <c r="L390" s="407"/>
      <c r="M390" s="407"/>
      <c r="N390" s="407"/>
      <c r="O390" s="407"/>
      <c r="P390" s="407"/>
    </row>
    <row r="391" spans="1:16" ht="15">
      <c r="A391" s="407"/>
      <c r="B391" s="407"/>
      <c r="C391" s="407"/>
      <c r="D391" s="407"/>
      <c r="E391" s="415"/>
      <c r="F391" s="407"/>
      <c r="G391" s="416"/>
      <c r="H391" s="407"/>
      <c r="I391" s="407"/>
      <c r="J391" s="407"/>
      <c r="K391" s="407"/>
      <c r="L391" s="407"/>
      <c r="M391" s="407"/>
      <c r="N391" s="407"/>
      <c r="O391" s="407"/>
      <c r="P391" s="407"/>
    </row>
    <row r="392" spans="1:16" ht="15">
      <c r="A392" s="407"/>
      <c r="B392" s="407"/>
      <c r="C392" s="407"/>
      <c r="D392" s="407"/>
      <c r="E392" s="415"/>
      <c r="F392" s="407"/>
      <c r="G392" s="416"/>
      <c r="H392" s="407"/>
      <c r="I392" s="407"/>
      <c r="J392" s="407"/>
      <c r="K392" s="407"/>
      <c r="L392" s="407"/>
      <c r="M392" s="407"/>
      <c r="N392" s="407"/>
      <c r="O392" s="407"/>
      <c r="P392" s="407"/>
    </row>
    <row r="393" spans="1:16" ht="15">
      <c r="A393" s="407"/>
      <c r="B393" s="407"/>
      <c r="C393" s="407"/>
      <c r="D393" s="407"/>
      <c r="E393" s="415"/>
      <c r="F393" s="407"/>
      <c r="G393" s="416"/>
      <c r="H393" s="407"/>
      <c r="I393" s="407"/>
      <c r="J393" s="407"/>
      <c r="K393" s="407"/>
      <c r="L393" s="407"/>
      <c r="M393" s="407"/>
      <c r="N393" s="407"/>
      <c r="O393" s="407"/>
      <c r="P393" s="407"/>
    </row>
    <row r="394" spans="1:16" ht="15">
      <c r="A394" s="407"/>
      <c r="B394" s="407"/>
      <c r="C394" s="407"/>
      <c r="D394" s="407"/>
      <c r="E394" s="415"/>
      <c r="F394" s="407"/>
      <c r="G394" s="416"/>
      <c r="H394" s="407"/>
      <c r="I394" s="407"/>
      <c r="J394" s="407"/>
      <c r="K394" s="407"/>
      <c r="L394" s="407"/>
      <c r="M394" s="407"/>
      <c r="N394" s="407"/>
      <c r="O394" s="407"/>
      <c r="P394" s="407"/>
    </row>
    <row r="395" spans="1:16" ht="15">
      <c r="A395" s="407"/>
      <c r="B395" s="407"/>
      <c r="C395" s="407"/>
      <c r="D395" s="407"/>
      <c r="E395" s="415"/>
      <c r="F395" s="407"/>
      <c r="G395" s="416"/>
      <c r="H395" s="407"/>
      <c r="I395" s="407"/>
      <c r="J395" s="407"/>
      <c r="K395" s="407"/>
      <c r="L395" s="407"/>
      <c r="M395" s="407"/>
      <c r="N395" s="407"/>
      <c r="O395" s="407"/>
      <c r="P395" s="407"/>
    </row>
    <row r="396" spans="1:16" ht="15">
      <c r="A396" s="407"/>
      <c r="B396" s="407"/>
      <c r="C396" s="407"/>
      <c r="D396" s="407"/>
      <c r="E396" s="415"/>
      <c r="F396" s="407"/>
      <c r="G396" s="416"/>
      <c r="H396" s="407"/>
      <c r="I396" s="407"/>
      <c r="J396" s="407"/>
      <c r="K396" s="407"/>
      <c r="L396" s="407"/>
      <c r="M396" s="407"/>
      <c r="N396" s="407"/>
      <c r="O396" s="407"/>
      <c r="P396" s="407"/>
    </row>
    <row r="397" spans="1:16" ht="15">
      <c r="A397" s="407"/>
      <c r="B397" s="407"/>
      <c r="C397" s="407"/>
      <c r="D397" s="407"/>
      <c r="E397" s="415"/>
      <c r="F397" s="407"/>
      <c r="G397" s="416"/>
      <c r="H397" s="407"/>
      <c r="I397" s="407"/>
      <c r="J397" s="407"/>
      <c r="K397" s="407"/>
      <c r="L397" s="407"/>
      <c r="M397" s="407"/>
      <c r="N397" s="407"/>
      <c r="O397" s="407"/>
      <c r="P397" s="407"/>
    </row>
    <row r="398" spans="1:16" ht="15">
      <c r="A398" s="407"/>
      <c r="B398" s="407"/>
      <c r="C398" s="407"/>
      <c r="D398" s="407"/>
      <c r="E398" s="415"/>
      <c r="F398" s="407"/>
      <c r="G398" s="416"/>
      <c r="H398" s="407"/>
      <c r="I398" s="407"/>
      <c r="J398" s="407"/>
      <c r="K398" s="407"/>
      <c r="L398" s="407"/>
      <c r="M398" s="407"/>
      <c r="N398" s="407"/>
      <c r="O398" s="407"/>
      <c r="P398" s="407"/>
    </row>
    <row r="399" spans="1:16" ht="15">
      <c r="A399" s="407"/>
      <c r="B399" s="407"/>
      <c r="C399" s="407"/>
      <c r="D399" s="407"/>
      <c r="E399" s="415"/>
      <c r="F399" s="407"/>
      <c r="G399" s="416"/>
      <c r="H399" s="407"/>
      <c r="I399" s="407"/>
      <c r="J399" s="407"/>
      <c r="K399" s="407"/>
      <c r="L399" s="407"/>
      <c r="M399" s="407"/>
      <c r="N399" s="407"/>
      <c r="O399" s="407"/>
      <c r="P399" s="407"/>
    </row>
    <row r="400" spans="1:16" ht="15">
      <c r="A400" s="407"/>
      <c r="B400" s="407"/>
      <c r="C400" s="407"/>
      <c r="D400" s="407"/>
      <c r="E400" s="415"/>
      <c r="F400" s="407"/>
      <c r="G400" s="416"/>
      <c r="H400" s="407"/>
      <c r="I400" s="407"/>
      <c r="J400" s="407"/>
      <c r="K400" s="407"/>
      <c r="L400" s="407"/>
      <c r="M400" s="407"/>
      <c r="N400" s="407"/>
      <c r="O400" s="407"/>
      <c r="P400" s="407"/>
    </row>
    <row r="401" spans="1:16" ht="15">
      <c r="A401" s="407"/>
      <c r="B401" s="407"/>
      <c r="C401" s="407"/>
      <c r="D401" s="407"/>
      <c r="E401" s="415"/>
      <c r="F401" s="407"/>
      <c r="G401" s="416"/>
      <c r="H401" s="407"/>
      <c r="I401" s="407"/>
      <c r="J401" s="407"/>
      <c r="K401" s="407"/>
      <c r="L401" s="407"/>
      <c r="M401" s="407"/>
      <c r="N401" s="407"/>
      <c r="O401" s="407"/>
      <c r="P401" s="407"/>
    </row>
    <row r="402" spans="1:16" ht="15">
      <c r="A402" s="407"/>
      <c r="B402" s="407"/>
      <c r="C402" s="407"/>
      <c r="D402" s="407"/>
      <c r="E402" s="415"/>
      <c r="F402" s="407"/>
      <c r="G402" s="416"/>
      <c r="H402" s="407"/>
      <c r="I402" s="407"/>
      <c r="J402" s="407"/>
      <c r="K402" s="407"/>
      <c r="L402" s="407"/>
      <c r="M402" s="407"/>
      <c r="N402" s="407"/>
      <c r="O402" s="407"/>
      <c r="P402" s="407"/>
    </row>
    <row r="403" spans="1:16" ht="15">
      <c r="A403" s="407"/>
      <c r="B403" s="407"/>
      <c r="C403" s="407"/>
      <c r="D403" s="407"/>
      <c r="E403" s="415"/>
      <c r="F403" s="407"/>
      <c r="G403" s="416"/>
      <c r="H403" s="407"/>
      <c r="I403" s="407"/>
      <c r="J403" s="407"/>
      <c r="K403" s="407"/>
      <c r="L403" s="407"/>
      <c r="M403" s="407"/>
      <c r="N403" s="407"/>
      <c r="O403" s="407"/>
      <c r="P403" s="407"/>
    </row>
    <row r="404" spans="1:16" ht="15">
      <c r="A404" s="407"/>
      <c r="B404" s="407"/>
      <c r="C404" s="407"/>
      <c r="D404" s="407"/>
      <c r="E404" s="415"/>
      <c r="F404" s="407"/>
      <c r="G404" s="416"/>
      <c r="H404" s="407"/>
      <c r="I404" s="407"/>
      <c r="J404" s="407"/>
      <c r="K404" s="407"/>
      <c r="L404" s="407"/>
      <c r="M404" s="407"/>
      <c r="N404" s="407"/>
      <c r="O404" s="407"/>
      <c r="P404" s="407"/>
    </row>
    <row r="405" spans="1:16" ht="15">
      <c r="A405" s="407"/>
      <c r="B405" s="407"/>
      <c r="C405" s="407"/>
      <c r="D405" s="407"/>
      <c r="E405" s="415"/>
      <c r="F405" s="407"/>
      <c r="G405" s="416"/>
      <c r="H405" s="407"/>
      <c r="I405" s="407"/>
      <c r="J405" s="407"/>
      <c r="K405" s="407"/>
      <c r="L405" s="407"/>
      <c r="M405" s="407"/>
      <c r="N405" s="407"/>
      <c r="O405" s="407"/>
      <c r="P405" s="407"/>
    </row>
    <row r="406" spans="1:16" ht="15">
      <c r="A406" s="407"/>
      <c r="B406" s="407"/>
      <c r="C406" s="407"/>
      <c r="D406" s="407"/>
      <c r="E406" s="415"/>
      <c r="F406" s="407"/>
      <c r="G406" s="416"/>
      <c r="H406" s="407"/>
      <c r="I406" s="407"/>
      <c r="J406" s="407"/>
      <c r="K406" s="407"/>
      <c r="L406" s="407"/>
      <c r="M406" s="407"/>
      <c r="N406" s="407"/>
      <c r="O406" s="407"/>
      <c r="P406" s="407"/>
    </row>
    <row r="407" spans="1:16" ht="15">
      <c r="A407" s="407"/>
      <c r="B407" s="407"/>
      <c r="C407" s="407"/>
      <c r="D407" s="407"/>
      <c r="E407" s="415"/>
      <c r="F407" s="407"/>
      <c r="G407" s="416"/>
      <c r="H407" s="407"/>
      <c r="I407" s="407"/>
      <c r="J407" s="407"/>
      <c r="K407" s="407"/>
      <c r="L407" s="407"/>
      <c r="M407" s="407"/>
      <c r="N407" s="407"/>
      <c r="O407" s="407"/>
      <c r="P407" s="407"/>
    </row>
    <row r="408" spans="1:16" ht="15">
      <c r="A408" s="407"/>
      <c r="B408" s="407"/>
      <c r="C408" s="407"/>
      <c r="D408" s="407"/>
      <c r="E408" s="415"/>
      <c r="F408" s="407"/>
      <c r="G408" s="416"/>
      <c r="H408" s="407"/>
      <c r="I408" s="407"/>
      <c r="J408" s="407"/>
      <c r="K408" s="407"/>
      <c r="L408" s="407"/>
      <c r="M408" s="407"/>
      <c r="N408" s="407"/>
      <c r="O408" s="407"/>
      <c r="P408" s="407"/>
    </row>
    <row r="409" spans="1:16" ht="15">
      <c r="A409" s="407"/>
      <c r="B409" s="407"/>
      <c r="C409" s="407"/>
      <c r="D409" s="407"/>
      <c r="E409" s="415"/>
      <c r="F409" s="407"/>
      <c r="G409" s="416"/>
      <c r="H409" s="407"/>
      <c r="I409" s="407"/>
      <c r="J409" s="407"/>
      <c r="K409" s="407"/>
      <c r="L409" s="407"/>
      <c r="M409" s="407"/>
      <c r="N409" s="407"/>
      <c r="O409" s="407"/>
      <c r="P409" s="407"/>
    </row>
    <row r="410" spans="1:16" ht="15">
      <c r="A410" s="407"/>
      <c r="B410" s="407"/>
      <c r="C410" s="407"/>
      <c r="D410" s="407"/>
      <c r="E410" s="415"/>
      <c r="F410" s="407"/>
      <c r="G410" s="416"/>
      <c r="H410" s="407"/>
      <c r="I410" s="407"/>
      <c r="J410" s="407"/>
      <c r="K410" s="407"/>
      <c r="L410" s="407"/>
      <c r="M410" s="407"/>
      <c r="N410" s="407"/>
      <c r="O410" s="407"/>
      <c r="P410" s="407"/>
    </row>
    <row r="411" spans="1:16" ht="15">
      <c r="A411" s="407"/>
      <c r="B411" s="407"/>
      <c r="C411" s="407"/>
      <c r="D411" s="407"/>
      <c r="E411" s="415"/>
      <c r="F411" s="407"/>
      <c r="G411" s="416"/>
      <c r="H411" s="407"/>
      <c r="I411" s="407"/>
      <c r="J411" s="407"/>
      <c r="K411" s="407"/>
      <c r="L411" s="407"/>
      <c r="M411" s="407"/>
      <c r="N411" s="407"/>
      <c r="O411" s="407"/>
      <c r="P411" s="407"/>
    </row>
    <row r="412" spans="1:16" ht="15">
      <c r="A412" s="407"/>
      <c r="B412" s="407"/>
      <c r="C412" s="407"/>
      <c r="D412" s="407"/>
      <c r="E412" s="415"/>
      <c r="F412" s="407"/>
      <c r="G412" s="416"/>
      <c r="H412" s="407"/>
      <c r="I412" s="407"/>
      <c r="J412" s="407"/>
      <c r="K412" s="407"/>
      <c r="L412" s="407"/>
      <c r="M412" s="407"/>
      <c r="N412" s="407"/>
      <c r="O412" s="407"/>
      <c r="P412" s="407"/>
    </row>
    <row r="413" spans="1:16" ht="15">
      <c r="A413" s="407"/>
      <c r="B413" s="407"/>
      <c r="C413" s="407"/>
      <c r="D413" s="407"/>
      <c r="E413" s="415"/>
      <c r="F413" s="407"/>
      <c r="G413" s="416"/>
      <c r="H413" s="407"/>
      <c r="I413" s="407"/>
      <c r="J413" s="407"/>
      <c r="K413" s="407"/>
      <c r="L413" s="407"/>
      <c r="M413" s="407"/>
      <c r="N413" s="407"/>
      <c r="O413" s="407"/>
      <c r="P413" s="407"/>
    </row>
    <row r="414" spans="1:16" ht="15">
      <c r="A414" s="407"/>
      <c r="B414" s="407"/>
      <c r="C414" s="407"/>
      <c r="D414" s="407"/>
      <c r="E414" s="415"/>
      <c r="F414" s="407"/>
      <c r="G414" s="416"/>
      <c r="H414" s="407"/>
      <c r="I414" s="407"/>
      <c r="J414" s="407"/>
      <c r="K414" s="407"/>
      <c r="L414" s="407"/>
      <c r="M414" s="407"/>
      <c r="N414" s="407"/>
      <c r="O414" s="407"/>
      <c r="P414" s="407"/>
    </row>
    <row r="415" spans="1:16" ht="15">
      <c r="A415" s="407"/>
      <c r="B415" s="407"/>
      <c r="C415" s="407"/>
      <c r="D415" s="407"/>
      <c r="E415" s="415"/>
      <c r="F415" s="407"/>
      <c r="G415" s="416"/>
      <c r="H415" s="407"/>
      <c r="I415" s="407"/>
      <c r="J415" s="407"/>
      <c r="K415" s="407"/>
      <c r="L415" s="407"/>
      <c r="M415" s="407"/>
      <c r="N415" s="407"/>
      <c r="O415" s="407"/>
      <c r="P415" s="407"/>
    </row>
    <row r="416" spans="1:16" ht="15">
      <c r="A416" s="407"/>
      <c r="B416" s="407"/>
      <c r="C416" s="407"/>
      <c r="D416" s="407"/>
      <c r="E416" s="415"/>
      <c r="F416" s="407"/>
      <c r="G416" s="416"/>
      <c r="H416" s="407"/>
      <c r="I416" s="407"/>
      <c r="J416" s="407"/>
      <c r="K416" s="407"/>
      <c r="L416" s="407"/>
      <c r="M416" s="407"/>
      <c r="N416" s="407"/>
      <c r="O416" s="407"/>
      <c r="P416" s="407"/>
    </row>
    <row r="417" spans="1:16" ht="15">
      <c r="A417" s="407"/>
      <c r="B417" s="407"/>
      <c r="C417" s="407"/>
      <c r="D417" s="407"/>
      <c r="E417" s="415"/>
      <c r="F417" s="407"/>
      <c r="G417" s="416"/>
      <c r="H417" s="407"/>
      <c r="I417" s="407"/>
      <c r="J417" s="407"/>
      <c r="K417" s="407"/>
      <c r="L417" s="407"/>
      <c r="M417" s="407"/>
      <c r="N417" s="407"/>
      <c r="O417" s="407"/>
      <c r="P417" s="407"/>
    </row>
    <row r="418" spans="1:16" ht="15">
      <c r="A418" s="407"/>
      <c r="B418" s="407"/>
      <c r="C418" s="407"/>
      <c r="D418" s="407"/>
      <c r="E418" s="415"/>
      <c r="F418" s="407"/>
      <c r="G418" s="416"/>
      <c r="H418" s="407"/>
      <c r="I418" s="407"/>
      <c r="J418" s="407"/>
      <c r="K418" s="407"/>
      <c r="L418" s="407"/>
      <c r="M418" s="407"/>
      <c r="N418" s="407"/>
      <c r="O418" s="407"/>
      <c r="P418" s="407"/>
    </row>
    <row r="419" spans="1:16" ht="15">
      <c r="A419" s="407"/>
      <c r="B419" s="407"/>
      <c r="C419" s="407"/>
      <c r="D419" s="407"/>
      <c r="E419" s="415"/>
      <c r="F419" s="407"/>
      <c r="G419" s="416"/>
      <c r="H419" s="407"/>
      <c r="I419" s="407"/>
      <c r="J419" s="407"/>
      <c r="K419" s="407"/>
      <c r="L419" s="407"/>
      <c r="M419" s="407"/>
      <c r="N419" s="407"/>
      <c r="O419" s="407"/>
      <c r="P419" s="407"/>
    </row>
    <row r="420" spans="1:16" ht="15">
      <c r="A420" s="407"/>
      <c r="B420" s="407"/>
      <c r="C420" s="407"/>
      <c r="D420" s="407"/>
      <c r="E420" s="415"/>
      <c r="F420" s="407"/>
      <c r="G420" s="416"/>
      <c r="H420" s="407"/>
      <c r="I420" s="407"/>
      <c r="J420" s="407"/>
      <c r="K420" s="407"/>
      <c r="L420" s="407"/>
      <c r="M420" s="407"/>
      <c r="N420" s="407"/>
      <c r="O420" s="407"/>
      <c r="P420" s="407"/>
    </row>
    <row r="421" spans="1:16" ht="15">
      <c r="A421" s="407"/>
      <c r="B421" s="407"/>
      <c r="C421" s="407"/>
      <c r="D421" s="407"/>
      <c r="E421" s="415"/>
      <c r="F421" s="407"/>
      <c r="G421" s="416"/>
      <c r="H421" s="407"/>
      <c r="I421" s="407"/>
      <c r="J421" s="407"/>
      <c r="K421" s="407"/>
      <c r="L421" s="407"/>
      <c r="M421" s="407"/>
      <c r="N421" s="407"/>
      <c r="O421" s="407"/>
      <c r="P421" s="407"/>
    </row>
    <row r="422" spans="1:16" ht="15">
      <c r="A422" s="407"/>
      <c r="B422" s="407"/>
      <c r="C422" s="407"/>
      <c r="D422" s="407"/>
      <c r="E422" s="415"/>
      <c r="F422" s="407"/>
      <c r="G422" s="416"/>
      <c r="H422" s="407"/>
      <c r="I422" s="407"/>
      <c r="J422" s="407"/>
      <c r="K422" s="407"/>
      <c r="L422" s="407"/>
      <c r="M422" s="407"/>
      <c r="N422" s="407"/>
      <c r="O422" s="407"/>
      <c r="P422" s="407"/>
    </row>
    <row r="423" spans="1:16" ht="15">
      <c r="A423" s="407"/>
      <c r="B423" s="407"/>
      <c r="C423" s="407"/>
      <c r="D423" s="407"/>
      <c r="E423" s="415"/>
      <c r="F423" s="407"/>
      <c r="G423" s="416"/>
      <c r="H423" s="407"/>
      <c r="I423" s="407"/>
      <c r="J423" s="407"/>
      <c r="K423" s="407"/>
      <c r="L423" s="407"/>
      <c r="M423" s="407"/>
      <c r="N423" s="407"/>
      <c r="O423" s="407"/>
      <c r="P423" s="407"/>
    </row>
    <row r="424" spans="1:16" ht="15">
      <c r="A424" s="407"/>
      <c r="B424" s="407"/>
      <c r="C424" s="407"/>
      <c r="D424" s="407"/>
      <c r="E424" s="415"/>
      <c r="F424" s="407"/>
      <c r="G424" s="416"/>
      <c r="H424" s="407"/>
      <c r="I424" s="407"/>
      <c r="J424" s="407"/>
      <c r="K424" s="407"/>
      <c r="L424" s="407"/>
      <c r="M424" s="407"/>
      <c r="N424" s="407"/>
      <c r="O424" s="407"/>
      <c r="P424" s="407"/>
    </row>
    <row r="425" spans="1:16" ht="15">
      <c r="A425" s="407"/>
      <c r="B425" s="407"/>
      <c r="C425" s="407"/>
      <c r="D425" s="407"/>
      <c r="E425" s="415"/>
      <c r="F425" s="407"/>
      <c r="G425" s="416"/>
      <c r="H425" s="407"/>
      <c r="I425" s="407"/>
      <c r="J425" s="407"/>
      <c r="K425" s="407"/>
      <c r="L425" s="407"/>
      <c r="M425" s="407"/>
      <c r="N425" s="407"/>
      <c r="O425" s="407"/>
      <c r="P425" s="407"/>
    </row>
    <row r="426" spans="1:16" ht="15">
      <c r="A426" s="407"/>
      <c r="B426" s="407"/>
      <c r="C426" s="407"/>
      <c r="D426" s="407"/>
      <c r="E426" s="415"/>
      <c r="F426" s="407"/>
      <c r="G426" s="416"/>
      <c r="H426" s="407"/>
      <c r="I426" s="407"/>
      <c r="J426" s="407"/>
      <c r="K426" s="407"/>
      <c r="L426" s="407"/>
      <c r="M426" s="407"/>
      <c r="N426" s="407"/>
      <c r="O426" s="407"/>
      <c r="P426" s="407"/>
    </row>
    <row r="427" spans="1:16" ht="15">
      <c r="A427" s="407"/>
      <c r="B427" s="407"/>
      <c r="C427" s="407"/>
      <c r="D427" s="407"/>
      <c r="E427" s="415"/>
      <c r="F427" s="407"/>
      <c r="G427" s="416"/>
      <c r="H427" s="407"/>
      <c r="I427" s="407"/>
      <c r="J427" s="407"/>
      <c r="K427" s="407"/>
      <c r="L427" s="407"/>
      <c r="M427" s="407"/>
      <c r="N427" s="407"/>
      <c r="O427" s="407"/>
      <c r="P427" s="407"/>
    </row>
    <row r="428" spans="1:16" ht="15">
      <c r="A428" s="407"/>
      <c r="B428" s="407"/>
      <c r="C428" s="407"/>
      <c r="D428" s="407"/>
      <c r="E428" s="415"/>
      <c r="F428" s="407"/>
      <c r="G428" s="416"/>
      <c r="H428" s="407"/>
      <c r="I428" s="407"/>
      <c r="J428" s="407"/>
      <c r="K428" s="407"/>
      <c r="L428" s="407"/>
      <c r="M428" s="407"/>
      <c r="N428" s="407"/>
      <c r="O428" s="407"/>
      <c r="P428" s="407"/>
    </row>
    <row r="429" spans="1:16" ht="15">
      <c r="A429" s="407"/>
      <c r="B429" s="407"/>
      <c r="C429" s="407"/>
      <c r="D429" s="407"/>
      <c r="E429" s="415"/>
      <c r="F429" s="407"/>
      <c r="G429" s="416"/>
      <c r="H429" s="407"/>
      <c r="I429" s="407"/>
      <c r="J429" s="407"/>
      <c r="K429" s="407"/>
      <c r="L429" s="407"/>
      <c r="M429" s="407"/>
      <c r="N429" s="407"/>
      <c r="O429" s="407"/>
      <c r="P429" s="407"/>
    </row>
    <row r="430" spans="1:16" ht="15">
      <c r="A430" s="407"/>
      <c r="B430" s="407"/>
      <c r="C430" s="407"/>
      <c r="D430" s="407"/>
      <c r="E430" s="415"/>
      <c r="F430" s="407"/>
      <c r="G430" s="416"/>
      <c r="H430" s="407"/>
      <c r="I430" s="407"/>
      <c r="J430" s="407"/>
      <c r="K430" s="407"/>
      <c r="L430" s="407"/>
      <c r="M430" s="407"/>
      <c r="N430" s="407"/>
      <c r="O430" s="407"/>
      <c r="P430" s="407"/>
    </row>
    <row r="431" spans="1:16" ht="15">
      <c r="A431" s="407"/>
      <c r="B431" s="407"/>
      <c r="C431" s="407"/>
      <c r="D431" s="407"/>
      <c r="E431" s="415"/>
      <c r="F431" s="407"/>
      <c r="G431" s="416"/>
      <c r="H431" s="407"/>
      <c r="I431" s="407"/>
      <c r="J431" s="407"/>
      <c r="K431" s="407"/>
      <c r="L431" s="407"/>
      <c r="M431" s="407"/>
      <c r="N431" s="407"/>
      <c r="O431" s="407"/>
      <c r="P431" s="407"/>
    </row>
    <row r="432" spans="1:16" ht="15">
      <c r="A432" s="407"/>
      <c r="B432" s="407"/>
      <c r="C432" s="407"/>
      <c r="D432" s="407"/>
      <c r="E432" s="415"/>
      <c r="F432" s="407"/>
      <c r="G432" s="416"/>
      <c r="H432" s="407"/>
      <c r="I432" s="407"/>
      <c r="J432" s="407"/>
      <c r="K432" s="407"/>
      <c r="L432" s="407"/>
      <c r="M432" s="407"/>
      <c r="N432" s="407"/>
      <c r="O432" s="407"/>
      <c r="P432" s="407"/>
    </row>
    <row r="433" spans="1:16" ht="15">
      <c r="A433" s="407"/>
      <c r="B433" s="407"/>
      <c r="C433" s="407"/>
      <c r="D433" s="407"/>
      <c r="E433" s="415"/>
      <c r="F433" s="407"/>
      <c r="G433" s="416"/>
      <c r="H433" s="407"/>
      <c r="I433" s="407"/>
      <c r="J433" s="407"/>
      <c r="K433" s="407"/>
      <c r="L433" s="407"/>
      <c r="M433" s="407"/>
      <c r="N433" s="407"/>
      <c r="O433" s="407"/>
      <c r="P433" s="407"/>
    </row>
    <row r="434" spans="1:16" ht="15">
      <c r="A434" s="407"/>
      <c r="B434" s="407"/>
      <c r="C434" s="407"/>
      <c r="D434" s="407"/>
      <c r="E434" s="415"/>
      <c r="F434" s="407"/>
      <c r="G434" s="416"/>
      <c r="H434" s="407"/>
      <c r="I434" s="407"/>
      <c r="J434" s="407"/>
      <c r="K434" s="407"/>
      <c r="L434" s="407"/>
      <c r="M434" s="407"/>
      <c r="N434" s="407"/>
      <c r="O434" s="407"/>
      <c r="P434" s="407"/>
    </row>
    <row r="435" spans="1:16" ht="15">
      <c r="A435" s="407"/>
      <c r="B435" s="407"/>
      <c r="C435" s="407"/>
      <c r="D435" s="407"/>
      <c r="E435" s="415"/>
      <c r="F435" s="407"/>
      <c r="G435" s="416"/>
      <c r="H435" s="407"/>
      <c r="I435" s="407"/>
      <c r="J435" s="407"/>
      <c r="K435" s="407"/>
      <c r="L435" s="407"/>
      <c r="M435" s="407"/>
      <c r="N435" s="407"/>
      <c r="O435" s="407"/>
      <c r="P435" s="407"/>
    </row>
    <row r="436" spans="1:16" ht="15">
      <c r="A436" s="407"/>
      <c r="B436" s="407"/>
      <c r="C436" s="407"/>
      <c r="D436" s="407"/>
      <c r="E436" s="415"/>
      <c r="F436" s="407"/>
      <c r="G436" s="416"/>
      <c r="H436" s="407"/>
      <c r="I436" s="407"/>
      <c r="J436" s="407"/>
      <c r="K436" s="407"/>
      <c r="L436" s="407"/>
      <c r="M436" s="407"/>
      <c r="N436" s="407"/>
      <c r="O436" s="407"/>
      <c r="P436" s="407"/>
    </row>
    <row r="437" spans="1:16" ht="15">
      <c r="A437" s="407"/>
      <c r="B437" s="407"/>
      <c r="C437" s="407"/>
      <c r="D437" s="407"/>
      <c r="E437" s="415"/>
      <c r="F437" s="407"/>
      <c r="G437" s="416"/>
      <c r="H437" s="407"/>
      <c r="I437" s="407"/>
      <c r="J437" s="407"/>
      <c r="K437" s="407"/>
      <c r="L437" s="407"/>
      <c r="M437" s="407"/>
      <c r="N437" s="407"/>
      <c r="O437" s="407"/>
      <c r="P437" s="407"/>
    </row>
    <row r="438" spans="1:16" ht="15">
      <c r="A438" s="407"/>
      <c r="B438" s="407"/>
      <c r="C438" s="407"/>
      <c r="D438" s="407"/>
      <c r="E438" s="415"/>
      <c r="F438" s="407"/>
      <c r="G438" s="416"/>
      <c r="H438" s="407"/>
      <c r="I438" s="407"/>
      <c r="J438" s="407"/>
      <c r="K438" s="407"/>
      <c r="L438" s="407"/>
      <c r="M438" s="407"/>
      <c r="N438" s="407"/>
      <c r="O438" s="407"/>
      <c r="P438" s="407"/>
    </row>
    <row r="439" spans="1:16" ht="15">
      <c r="A439" s="407"/>
      <c r="B439" s="407"/>
      <c r="C439" s="407"/>
      <c r="D439" s="407"/>
      <c r="E439" s="415"/>
      <c r="F439" s="407"/>
      <c r="G439" s="416"/>
      <c r="H439" s="407"/>
      <c r="I439" s="407"/>
      <c r="J439" s="407"/>
      <c r="K439" s="407"/>
      <c r="L439" s="407"/>
      <c r="M439" s="407"/>
      <c r="N439" s="407"/>
      <c r="O439" s="407"/>
      <c r="P439" s="407"/>
    </row>
    <row r="440" spans="1:16" ht="15">
      <c r="A440" s="407"/>
      <c r="B440" s="407"/>
      <c r="C440" s="407"/>
      <c r="D440" s="407"/>
      <c r="E440" s="415"/>
      <c r="F440" s="407"/>
      <c r="G440" s="416"/>
      <c r="H440" s="407"/>
      <c r="I440" s="407"/>
      <c r="J440" s="407"/>
      <c r="K440" s="407"/>
      <c r="L440" s="407"/>
      <c r="M440" s="407"/>
      <c r="N440" s="407"/>
      <c r="O440" s="407"/>
      <c r="P440" s="407"/>
    </row>
    <row r="441" spans="1:16" ht="15">
      <c r="A441" s="407"/>
      <c r="B441" s="407"/>
      <c r="C441" s="407"/>
      <c r="D441" s="407"/>
      <c r="E441" s="415"/>
      <c r="F441" s="407"/>
      <c r="G441" s="416"/>
      <c r="H441" s="407"/>
      <c r="I441" s="407"/>
      <c r="J441" s="407"/>
      <c r="K441" s="407"/>
      <c r="L441" s="407"/>
      <c r="M441" s="407"/>
      <c r="N441" s="407"/>
      <c r="O441" s="407"/>
      <c r="P441" s="407"/>
    </row>
    <row r="442" spans="1:16" ht="15">
      <c r="A442" s="407"/>
      <c r="B442" s="407"/>
      <c r="C442" s="407"/>
      <c r="D442" s="407"/>
      <c r="E442" s="415"/>
      <c r="F442" s="407"/>
      <c r="G442" s="416"/>
      <c r="H442" s="407"/>
      <c r="I442" s="407"/>
      <c r="J442" s="407"/>
      <c r="K442" s="407"/>
      <c r="L442" s="407"/>
      <c r="M442" s="407"/>
      <c r="N442" s="407"/>
      <c r="O442" s="407"/>
      <c r="P442" s="407"/>
    </row>
    <row r="443" spans="1:16" ht="15">
      <c r="A443" s="407"/>
      <c r="B443" s="407"/>
      <c r="C443" s="407"/>
      <c r="D443" s="407"/>
      <c r="E443" s="415"/>
      <c r="F443" s="407"/>
      <c r="G443" s="416"/>
      <c r="H443" s="407"/>
      <c r="I443" s="407"/>
      <c r="J443" s="407"/>
      <c r="K443" s="407"/>
      <c r="L443" s="407"/>
      <c r="M443" s="407"/>
      <c r="N443" s="407"/>
      <c r="O443" s="407"/>
      <c r="P443" s="407"/>
    </row>
    <row r="444" spans="1:16" ht="15">
      <c r="A444" s="407"/>
      <c r="B444" s="407"/>
      <c r="C444" s="407"/>
      <c r="D444" s="407"/>
      <c r="E444" s="415"/>
      <c r="F444" s="407"/>
      <c r="G444" s="416"/>
      <c r="H444" s="407"/>
      <c r="I444" s="407"/>
      <c r="J444" s="407"/>
      <c r="K444" s="407"/>
      <c r="L444" s="407"/>
      <c r="M444" s="407"/>
      <c r="N444" s="407"/>
      <c r="O444" s="407"/>
      <c r="P444" s="407"/>
    </row>
    <row r="445" spans="1:16" ht="15">
      <c r="A445" s="407"/>
      <c r="B445" s="407"/>
      <c r="C445" s="407"/>
      <c r="D445" s="407"/>
      <c r="E445" s="415"/>
      <c r="F445" s="407"/>
      <c r="G445" s="416"/>
      <c r="H445" s="407"/>
      <c r="I445" s="407"/>
      <c r="J445" s="407"/>
      <c r="K445" s="407"/>
      <c r="L445" s="407"/>
      <c r="M445" s="407"/>
      <c r="N445" s="407"/>
      <c r="O445" s="407"/>
      <c r="P445" s="407"/>
    </row>
    <row r="446" spans="1:16" ht="15">
      <c r="A446" s="407"/>
      <c r="B446" s="407"/>
      <c r="C446" s="407"/>
      <c r="D446" s="407"/>
      <c r="E446" s="415"/>
      <c r="F446" s="407"/>
      <c r="G446" s="416"/>
      <c r="H446" s="407"/>
      <c r="I446" s="407"/>
      <c r="J446" s="407"/>
      <c r="K446" s="407"/>
      <c r="L446" s="407"/>
      <c r="M446" s="407"/>
      <c r="N446" s="407"/>
      <c r="O446" s="407"/>
      <c r="P446" s="407"/>
    </row>
    <row r="447" spans="1:16" ht="15">
      <c r="A447" s="407"/>
      <c r="B447" s="407"/>
      <c r="C447" s="407"/>
      <c r="D447" s="407"/>
      <c r="E447" s="415"/>
      <c r="F447" s="407"/>
      <c r="G447" s="416"/>
      <c r="H447" s="407"/>
      <c r="I447" s="407"/>
      <c r="J447" s="407"/>
      <c r="K447" s="407"/>
      <c r="L447" s="407"/>
      <c r="M447" s="407"/>
      <c r="N447" s="407"/>
      <c r="O447" s="407"/>
      <c r="P447" s="407"/>
    </row>
    <row r="448" spans="1:16" ht="15">
      <c r="A448" s="407"/>
      <c r="B448" s="407"/>
      <c r="C448" s="407"/>
      <c r="D448" s="407"/>
      <c r="E448" s="415"/>
      <c r="F448" s="407"/>
      <c r="G448" s="416"/>
      <c r="H448" s="407"/>
      <c r="I448" s="407"/>
      <c r="J448" s="407"/>
      <c r="K448" s="407"/>
      <c r="L448" s="407"/>
      <c r="M448" s="407"/>
      <c r="N448" s="407"/>
      <c r="O448" s="407"/>
      <c r="P448" s="407"/>
    </row>
    <row r="449" spans="1:16" ht="15">
      <c r="A449" s="407"/>
      <c r="B449" s="407"/>
      <c r="C449" s="407"/>
      <c r="D449" s="407"/>
      <c r="E449" s="415"/>
      <c r="F449" s="407"/>
      <c r="G449" s="416"/>
      <c r="H449" s="407"/>
      <c r="I449" s="407"/>
      <c r="J449" s="407"/>
      <c r="K449" s="407"/>
      <c r="L449" s="407"/>
      <c r="M449" s="407"/>
      <c r="N449" s="407"/>
      <c r="O449" s="407"/>
      <c r="P449" s="407"/>
    </row>
    <row r="450" spans="1:16" ht="15">
      <c r="A450" s="407"/>
      <c r="B450" s="407"/>
      <c r="C450" s="407"/>
      <c r="D450" s="407"/>
      <c r="E450" s="415"/>
      <c r="F450" s="407"/>
      <c r="G450" s="416"/>
      <c r="H450" s="407"/>
      <c r="I450" s="407"/>
      <c r="J450" s="407"/>
      <c r="K450" s="407"/>
      <c r="L450" s="407"/>
      <c r="M450" s="407"/>
      <c r="N450" s="407"/>
      <c r="O450" s="407"/>
      <c r="P450" s="407"/>
    </row>
    <row r="451" spans="1:16" ht="15">
      <c r="A451" s="407"/>
      <c r="B451" s="407"/>
      <c r="C451" s="407"/>
      <c r="D451" s="407"/>
      <c r="E451" s="415"/>
      <c r="F451" s="407"/>
      <c r="G451" s="416"/>
      <c r="H451" s="407"/>
      <c r="I451" s="407"/>
      <c r="J451" s="407"/>
      <c r="K451" s="407"/>
      <c r="L451" s="407"/>
      <c r="M451" s="407"/>
      <c r="N451" s="407"/>
      <c r="O451" s="407"/>
      <c r="P451" s="407"/>
    </row>
    <row r="452" spans="1:16" ht="15">
      <c r="A452" s="407"/>
      <c r="B452" s="407"/>
      <c r="C452" s="407"/>
      <c r="D452" s="407"/>
      <c r="E452" s="415"/>
      <c r="F452" s="407"/>
      <c r="G452" s="416"/>
      <c r="H452" s="407"/>
      <c r="I452" s="407"/>
      <c r="J452" s="407"/>
      <c r="K452" s="407"/>
      <c r="L452" s="407"/>
      <c r="M452" s="407"/>
      <c r="N452" s="407"/>
      <c r="O452" s="407"/>
      <c r="P452" s="407"/>
    </row>
    <row r="453" spans="1:16" ht="15">
      <c r="A453" s="407"/>
      <c r="B453" s="407"/>
      <c r="C453" s="407"/>
      <c r="D453" s="407"/>
      <c r="E453" s="415"/>
      <c r="F453" s="407"/>
      <c r="G453" s="416"/>
      <c r="H453" s="407"/>
      <c r="I453" s="407"/>
      <c r="J453" s="407"/>
      <c r="K453" s="407"/>
      <c r="L453" s="407"/>
      <c r="M453" s="407"/>
      <c r="N453" s="407"/>
      <c r="O453" s="407"/>
      <c r="P453" s="407"/>
    </row>
    <row r="454" spans="1:16" ht="15">
      <c r="A454" s="407"/>
      <c r="B454" s="407"/>
      <c r="C454" s="407"/>
      <c r="D454" s="407"/>
      <c r="E454" s="415"/>
      <c r="F454" s="407"/>
      <c r="G454" s="416"/>
      <c r="H454" s="407"/>
      <c r="I454" s="407"/>
      <c r="J454" s="407"/>
      <c r="K454" s="407"/>
      <c r="L454" s="407"/>
      <c r="M454" s="407"/>
      <c r="N454" s="407"/>
      <c r="O454" s="407"/>
      <c r="P454" s="407"/>
    </row>
    <row r="455" spans="1:16" ht="15">
      <c r="A455" s="407"/>
      <c r="B455" s="407"/>
      <c r="C455" s="407"/>
      <c r="D455" s="407"/>
      <c r="E455" s="415"/>
      <c r="F455" s="407"/>
      <c r="G455" s="416"/>
      <c r="H455" s="407"/>
      <c r="I455" s="407"/>
      <c r="J455" s="407"/>
      <c r="K455" s="407"/>
      <c r="L455" s="407"/>
      <c r="M455" s="407"/>
      <c r="N455" s="407"/>
      <c r="O455" s="407"/>
      <c r="P455" s="407"/>
    </row>
    <row r="456" spans="1:16" ht="15">
      <c r="A456" s="407"/>
      <c r="B456" s="407"/>
      <c r="C456" s="407"/>
      <c r="D456" s="407"/>
      <c r="E456" s="415"/>
      <c r="F456" s="407"/>
      <c r="G456" s="416"/>
      <c r="H456" s="407"/>
      <c r="I456" s="407"/>
      <c r="J456" s="407"/>
      <c r="K456" s="407"/>
      <c r="L456" s="407"/>
      <c r="M456" s="407"/>
      <c r="N456" s="407"/>
      <c r="O456" s="407"/>
      <c r="P456" s="407"/>
    </row>
    <row r="457" spans="1:16" ht="15">
      <c r="A457" s="407"/>
      <c r="B457" s="407"/>
      <c r="C457" s="407"/>
      <c r="D457" s="407"/>
      <c r="E457" s="415"/>
      <c r="F457" s="407"/>
      <c r="G457" s="416"/>
      <c r="H457" s="407"/>
      <c r="I457" s="407"/>
      <c r="J457" s="407"/>
      <c r="K457" s="407"/>
      <c r="L457" s="407"/>
      <c r="M457" s="407"/>
      <c r="N457" s="407"/>
      <c r="O457" s="407"/>
      <c r="P457" s="407"/>
    </row>
    <row r="458" spans="1:16" ht="15">
      <c r="A458" s="407"/>
      <c r="B458" s="407"/>
      <c r="C458" s="407"/>
      <c r="D458" s="407"/>
      <c r="E458" s="415"/>
      <c r="F458" s="407"/>
      <c r="G458" s="416"/>
      <c r="H458" s="407"/>
      <c r="I458" s="407"/>
      <c r="J458" s="407"/>
      <c r="K458" s="407"/>
      <c r="L458" s="407"/>
      <c r="M458" s="407"/>
      <c r="N458" s="407"/>
      <c r="O458" s="407"/>
      <c r="P458" s="407"/>
    </row>
    <row r="459" spans="1:16" ht="15">
      <c r="A459" s="407"/>
      <c r="B459" s="407"/>
      <c r="C459" s="407"/>
      <c r="D459" s="407"/>
      <c r="E459" s="415"/>
      <c r="F459" s="407"/>
      <c r="G459" s="416"/>
      <c r="H459" s="407"/>
      <c r="I459" s="407"/>
      <c r="J459" s="407"/>
      <c r="K459" s="407"/>
      <c r="L459" s="407"/>
      <c r="M459" s="407"/>
      <c r="N459" s="407"/>
      <c r="O459" s="407"/>
      <c r="P459" s="407"/>
    </row>
    <row r="460" spans="1:16" ht="15">
      <c r="A460" s="407"/>
      <c r="B460" s="407"/>
      <c r="C460" s="407"/>
      <c r="D460" s="407"/>
      <c r="E460" s="415"/>
      <c r="F460" s="407"/>
      <c r="G460" s="416"/>
      <c r="H460" s="407"/>
      <c r="I460" s="407"/>
      <c r="J460" s="407"/>
      <c r="K460" s="407"/>
      <c r="L460" s="407"/>
      <c r="M460" s="407"/>
      <c r="N460" s="407"/>
      <c r="O460" s="407"/>
      <c r="P460" s="407"/>
    </row>
    <row r="461" spans="1:16" ht="15">
      <c r="A461" s="407"/>
      <c r="B461" s="407"/>
      <c r="C461" s="407"/>
      <c r="D461" s="407"/>
      <c r="E461" s="415"/>
      <c r="F461" s="407"/>
      <c r="G461" s="416"/>
      <c r="H461" s="407"/>
      <c r="I461" s="407"/>
      <c r="J461" s="407"/>
      <c r="K461" s="407"/>
      <c r="L461" s="407"/>
      <c r="M461" s="407"/>
      <c r="N461" s="407"/>
      <c r="O461" s="407"/>
      <c r="P461" s="407"/>
    </row>
    <row r="462" spans="1:16" ht="15">
      <c r="A462" s="407"/>
      <c r="B462" s="407"/>
      <c r="C462" s="407"/>
      <c r="D462" s="407"/>
      <c r="E462" s="415"/>
      <c r="F462" s="407"/>
      <c r="G462" s="416"/>
      <c r="H462" s="407"/>
      <c r="I462" s="407"/>
      <c r="J462" s="407"/>
      <c r="K462" s="407"/>
      <c r="L462" s="407"/>
      <c r="M462" s="407"/>
      <c r="N462" s="407"/>
      <c r="O462" s="407"/>
      <c r="P462" s="407"/>
    </row>
    <row r="463" spans="1:16" ht="15">
      <c r="A463" s="407"/>
      <c r="B463" s="407"/>
      <c r="C463" s="407"/>
      <c r="D463" s="407"/>
      <c r="E463" s="415"/>
      <c r="F463" s="407"/>
      <c r="G463" s="416"/>
      <c r="H463" s="407"/>
      <c r="I463" s="407"/>
      <c r="J463" s="407"/>
      <c r="K463" s="407"/>
      <c r="L463" s="407"/>
      <c r="M463" s="407"/>
      <c r="N463" s="407"/>
      <c r="O463" s="407"/>
      <c r="P463" s="407"/>
    </row>
    <row r="464" spans="1:16" ht="15">
      <c r="A464" s="407"/>
      <c r="B464" s="407"/>
      <c r="C464" s="407"/>
      <c r="D464" s="407"/>
      <c r="E464" s="415"/>
      <c r="F464" s="407"/>
      <c r="G464" s="416"/>
      <c r="H464" s="407"/>
      <c r="I464" s="407"/>
      <c r="J464" s="407"/>
      <c r="K464" s="407"/>
      <c r="L464" s="407"/>
      <c r="M464" s="407"/>
      <c r="N464" s="407"/>
      <c r="O464" s="407"/>
      <c r="P464" s="407"/>
    </row>
    <row r="465" spans="1:16" ht="15">
      <c r="A465" s="407"/>
      <c r="B465" s="407"/>
      <c r="C465" s="407"/>
      <c r="D465" s="407"/>
      <c r="E465" s="415"/>
      <c r="F465" s="407"/>
      <c r="G465" s="416"/>
      <c r="H465" s="407"/>
      <c r="I465" s="407"/>
      <c r="J465" s="407"/>
      <c r="K465" s="407"/>
      <c r="L465" s="407"/>
      <c r="M465" s="407"/>
      <c r="N465" s="407"/>
      <c r="O465" s="407"/>
      <c r="P465" s="407"/>
    </row>
    <row r="466" spans="1:16" ht="15">
      <c r="A466" s="407"/>
      <c r="B466" s="407"/>
      <c r="C466" s="407"/>
      <c r="D466" s="407"/>
      <c r="E466" s="415"/>
      <c r="F466" s="407"/>
      <c r="G466" s="416"/>
      <c r="H466" s="407"/>
      <c r="I466" s="407"/>
      <c r="J466" s="407"/>
      <c r="K466" s="407"/>
      <c r="L466" s="407"/>
      <c r="M466" s="407"/>
      <c r="N466" s="407"/>
      <c r="O466" s="407"/>
      <c r="P466" s="407"/>
    </row>
    <row r="467" spans="1:16" ht="15">
      <c r="A467" s="407"/>
      <c r="B467" s="407"/>
      <c r="C467" s="407"/>
      <c r="D467" s="407"/>
      <c r="E467" s="415"/>
      <c r="F467" s="407"/>
      <c r="G467" s="416"/>
      <c r="H467" s="407"/>
      <c r="I467" s="407"/>
      <c r="J467" s="407"/>
      <c r="K467" s="407"/>
      <c r="L467" s="407"/>
      <c r="M467" s="407"/>
      <c r="N467" s="407"/>
      <c r="O467" s="407"/>
      <c r="P467" s="407"/>
    </row>
    <row r="468" spans="1:16" ht="15">
      <c r="A468" s="407"/>
      <c r="B468" s="407"/>
      <c r="C468" s="407"/>
      <c r="D468" s="407"/>
      <c r="E468" s="415"/>
      <c r="F468" s="407"/>
      <c r="G468" s="416"/>
      <c r="H468" s="407"/>
      <c r="I468" s="407"/>
      <c r="J468" s="407"/>
      <c r="K468" s="407"/>
      <c r="L468" s="407"/>
      <c r="M468" s="407"/>
      <c r="N468" s="407"/>
      <c r="O468" s="407"/>
      <c r="P468" s="407"/>
    </row>
    <row r="469" spans="1:16" ht="15">
      <c r="A469" s="407"/>
      <c r="B469" s="407"/>
      <c r="C469" s="407"/>
      <c r="D469" s="407"/>
      <c r="E469" s="415"/>
      <c r="F469" s="407"/>
      <c r="G469" s="416"/>
      <c r="H469" s="407"/>
      <c r="I469" s="407"/>
      <c r="J469" s="407"/>
      <c r="K469" s="407"/>
      <c r="L469" s="407"/>
      <c r="M469" s="407"/>
      <c r="N469" s="407"/>
      <c r="O469" s="407"/>
      <c r="P469" s="407"/>
    </row>
    <row r="470" spans="1:16" ht="15">
      <c r="A470" s="407"/>
      <c r="B470" s="407"/>
      <c r="C470" s="407"/>
      <c r="D470" s="407"/>
      <c r="E470" s="415"/>
      <c r="F470" s="407"/>
      <c r="G470" s="416"/>
      <c r="H470" s="407"/>
      <c r="I470" s="407"/>
      <c r="J470" s="407"/>
      <c r="K470" s="407"/>
      <c r="L470" s="407"/>
      <c r="M470" s="407"/>
      <c r="N470" s="407"/>
      <c r="O470" s="407"/>
      <c r="P470" s="407"/>
    </row>
    <row r="471" spans="1:16" ht="15">
      <c r="A471" s="407"/>
      <c r="B471" s="407"/>
      <c r="C471" s="407"/>
      <c r="D471" s="407"/>
      <c r="E471" s="415"/>
      <c r="F471" s="407"/>
      <c r="G471" s="416"/>
      <c r="H471" s="407"/>
      <c r="I471" s="407"/>
      <c r="J471" s="407"/>
      <c r="K471" s="407"/>
      <c r="L471" s="407"/>
      <c r="M471" s="407"/>
      <c r="N471" s="407"/>
      <c r="O471" s="407"/>
      <c r="P471" s="407"/>
    </row>
    <row r="472" spans="1:16" ht="15">
      <c r="A472" s="407"/>
      <c r="B472" s="407"/>
      <c r="C472" s="407"/>
      <c r="D472" s="407"/>
      <c r="E472" s="415"/>
      <c r="F472" s="407"/>
      <c r="G472" s="416"/>
      <c r="H472" s="407"/>
      <c r="I472" s="407"/>
      <c r="J472" s="407"/>
      <c r="K472" s="407"/>
      <c r="L472" s="407"/>
      <c r="M472" s="407"/>
      <c r="N472" s="407"/>
      <c r="O472" s="407"/>
      <c r="P472" s="407"/>
    </row>
    <row r="473" spans="1:16" ht="15">
      <c r="A473" s="407"/>
      <c r="B473" s="407"/>
      <c r="C473" s="407"/>
      <c r="D473" s="407"/>
      <c r="E473" s="415"/>
      <c r="F473" s="407"/>
      <c r="G473" s="416"/>
      <c r="H473" s="407"/>
      <c r="I473" s="407"/>
      <c r="J473" s="407"/>
      <c r="K473" s="407"/>
      <c r="L473" s="407"/>
      <c r="M473" s="407"/>
      <c r="N473" s="407"/>
      <c r="O473" s="407"/>
      <c r="P473" s="407"/>
    </row>
    <row r="474" spans="1:16" ht="15">
      <c r="A474" s="407"/>
      <c r="B474" s="407"/>
      <c r="C474" s="407"/>
      <c r="D474" s="407"/>
      <c r="E474" s="415"/>
      <c r="F474" s="407"/>
      <c r="G474" s="416"/>
      <c r="H474" s="407"/>
      <c r="I474" s="407"/>
      <c r="J474" s="407"/>
      <c r="K474" s="407"/>
      <c r="L474" s="407"/>
      <c r="M474" s="407"/>
      <c r="N474" s="407"/>
      <c r="O474" s="407"/>
      <c r="P474" s="407"/>
    </row>
    <row r="475" spans="1:16" ht="15">
      <c r="A475" s="407"/>
      <c r="B475" s="407"/>
      <c r="C475" s="407"/>
      <c r="D475" s="407"/>
      <c r="E475" s="415"/>
      <c r="F475" s="407"/>
      <c r="G475" s="416"/>
      <c r="H475" s="407"/>
      <c r="I475" s="407"/>
      <c r="J475" s="407"/>
      <c r="K475" s="407"/>
      <c r="L475" s="407"/>
      <c r="M475" s="407"/>
      <c r="N475" s="407"/>
      <c r="O475" s="407"/>
      <c r="P475" s="407"/>
    </row>
    <row r="476" spans="1:16" ht="15">
      <c r="A476" s="407"/>
      <c r="B476" s="407"/>
      <c r="C476" s="407"/>
      <c r="D476" s="407"/>
      <c r="E476" s="415"/>
      <c r="F476" s="407"/>
      <c r="G476" s="416"/>
      <c r="H476" s="407"/>
      <c r="I476" s="407"/>
      <c r="J476" s="407"/>
      <c r="K476" s="407"/>
      <c r="L476" s="407"/>
      <c r="M476" s="407"/>
      <c r="N476" s="407"/>
      <c r="O476" s="407"/>
      <c r="P476" s="407"/>
    </row>
    <row r="477" spans="1:16" ht="15">
      <c r="A477" s="407"/>
      <c r="B477" s="407"/>
      <c r="C477" s="407"/>
      <c r="D477" s="407"/>
      <c r="E477" s="415"/>
      <c r="F477" s="407"/>
      <c r="G477" s="416"/>
      <c r="H477" s="407"/>
      <c r="I477" s="407"/>
      <c r="J477" s="407"/>
      <c r="K477" s="407"/>
      <c r="L477" s="407"/>
      <c r="M477" s="407"/>
      <c r="N477" s="407"/>
      <c r="O477" s="407"/>
      <c r="P477" s="407"/>
    </row>
    <row r="478" spans="1:16" ht="15">
      <c r="A478" s="407"/>
      <c r="B478" s="407"/>
      <c r="C478" s="407"/>
      <c r="D478" s="407"/>
      <c r="E478" s="415"/>
      <c r="F478" s="407"/>
      <c r="G478" s="416"/>
      <c r="H478" s="407"/>
      <c r="I478" s="407"/>
      <c r="J478" s="407"/>
      <c r="K478" s="407"/>
      <c r="L478" s="407"/>
      <c r="M478" s="407"/>
      <c r="N478" s="407"/>
      <c r="O478" s="407"/>
      <c r="P478" s="407"/>
    </row>
    <row r="479" spans="1:16" ht="15">
      <c r="A479" s="407"/>
      <c r="B479" s="407"/>
      <c r="C479" s="407"/>
      <c r="D479" s="407"/>
      <c r="E479" s="415"/>
      <c r="F479" s="407"/>
      <c r="G479" s="416"/>
      <c r="H479" s="407"/>
      <c r="I479" s="407"/>
      <c r="J479" s="407"/>
      <c r="K479" s="407"/>
      <c r="L479" s="407"/>
      <c r="M479" s="407"/>
      <c r="N479" s="407"/>
      <c r="O479" s="407"/>
      <c r="P479" s="407"/>
    </row>
    <row r="480" spans="1:16" ht="15">
      <c r="A480" s="407"/>
      <c r="B480" s="407"/>
      <c r="C480" s="407"/>
      <c r="D480" s="407"/>
      <c r="E480" s="415"/>
      <c r="F480" s="407"/>
      <c r="G480" s="416"/>
      <c r="H480" s="407"/>
      <c r="I480" s="407"/>
      <c r="J480" s="407"/>
      <c r="K480" s="407"/>
      <c r="L480" s="407"/>
      <c r="M480" s="407"/>
      <c r="N480" s="407"/>
      <c r="O480" s="407"/>
      <c r="P480" s="407"/>
    </row>
    <row r="481" spans="1:16" ht="15">
      <c r="A481" s="407"/>
      <c r="B481" s="407"/>
      <c r="C481" s="407"/>
      <c r="D481" s="407"/>
      <c r="E481" s="415"/>
      <c r="F481" s="407"/>
      <c r="G481" s="416"/>
      <c r="H481" s="407"/>
      <c r="I481" s="407"/>
      <c r="J481" s="407"/>
      <c r="K481" s="407"/>
      <c r="L481" s="407"/>
      <c r="M481" s="407"/>
      <c r="N481" s="407"/>
      <c r="O481" s="407"/>
      <c r="P481" s="407"/>
    </row>
    <row r="482" spans="1:16" ht="15">
      <c r="A482" s="407"/>
      <c r="B482" s="407"/>
      <c r="C482" s="407"/>
      <c r="D482" s="407"/>
      <c r="E482" s="415"/>
      <c r="F482" s="407"/>
      <c r="G482" s="416"/>
      <c r="H482" s="407"/>
      <c r="I482" s="407"/>
      <c r="J482" s="407"/>
      <c r="K482" s="407"/>
      <c r="L482" s="407"/>
      <c r="M482" s="407"/>
      <c r="N482" s="407"/>
      <c r="O482" s="407"/>
      <c r="P482" s="407"/>
    </row>
    <row r="483" spans="1:16" ht="15">
      <c r="A483" s="407"/>
      <c r="B483" s="407"/>
      <c r="C483" s="407"/>
      <c r="D483" s="407"/>
      <c r="E483" s="415"/>
      <c r="F483" s="407"/>
      <c r="G483" s="416"/>
      <c r="H483" s="407"/>
      <c r="I483" s="407"/>
      <c r="J483" s="407"/>
      <c r="K483" s="407"/>
      <c r="L483" s="407"/>
      <c r="M483" s="407"/>
      <c r="N483" s="407"/>
      <c r="O483" s="407"/>
      <c r="P483" s="407"/>
    </row>
    <row r="484" spans="1:16" ht="15">
      <c r="A484" s="407"/>
      <c r="B484" s="407"/>
      <c r="C484" s="407"/>
      <c r="D484" s="407"/>
      <c r="E484" s="415"/>
      <c r="F484" s="407"/>
      <c r="G484" s="416"/>
      <c r="H484" s="407"/>
      <c r="I484" s="407"/>
      <c r="J484" s="407"/>
      <c r="K484" s="407"/>
      <c r="L484" s="407"/>
      <c r="M484" s="407"/>
      <c r="N484" s="407"/>
      <c r="O484" s="407"/>
      <c r="P484" s="407"/>
    </row>
    <row r="485" spans="1:16" ht="15">
      <c r="A485" s="407"/>
      <c r="B485" s="407"/>
      <c r="C485" s="407"/>
      <c r="D485" s="407"/>
      <c r="E485" s="415"/>
      <c r="F485" s="407"/>
      <c r="G485" s="416"/>
      <c r="H485" s="407"/>
      <c r="I485" s="407"/>
      <c r="J485" s="407"/>
      <c r="K485" s="407"/>
      <c r="L485" s="407"/>
      <c r="M485" s="407"/>
      <c r="N485" s="407"/>
      <c r="O485" s="407"/>
      <c r="P485" s="407"/>
    </row>
    <row r="486" spans="1:16" ht="15">
      <c r="A486" s="407"/>
      <c r="B486" s="407"/>
      <c r="C486" s="407"/>
      <c r="D486" s="407"/>
      <c r="E486" s="415"/>
      <c r="F486" s="407"/>
      <c r="G486" s="416"/>
      <c r="H486" s="407"/>
      <c r="I486" s="407"/>
      <c r="J486" s="407"/>
      <c r="K486" s="407"/>
      <c r="L486" s="407"/>
      <c r="M486" s="407"/>
      <c r="N486" s="407"/>
      <c r="O486" s="407"/>
      <c r="P486" s="407"/>
    </row>
  </sheetData>
  <sheetProtection selectLockedCells="1"/>
  <mergeCells count="6">
    <mergeCell ref="A1:K1"/>
    <mergeCell ref="A2:K2"/>
    <mergeCell ref="A3:K3"/>
    <mergeCell ref="I9:J9"/>
    <mergeCell ref="B11:E11"/>
    <mergeCell ref="H11:H12"/>
  </mergeCells>
  <dataValidations count="2">
    <dataValidation type="decimal" allowBlank="1" showInputMessage="1" showErrorMessage="1" sqref="J13:K23">
      <formula1>-3000000</formula1>
      <formula2>3000000</formula2>
    </dataValidation>
    <dataValidation type="decimal" allowBlank="1" showInputMessage="1" showErrorMessage="1" sqref="I14:I22">
      <formula1>0.01</formula1>
      <formula2>1</formula2>
    </dataValidation>
  </dataValidations>
  <printOptions horizontalCentered="1"/>
  <pageMargins left="0.25" right="0.25" top="0.39" bottom="0.25" header="0.5" footer="0.18"/>
  <pageSetup fitToHeight="1" fitToWidth="1" horizontalDpi="600" verticalDpi="600" orientation="landscape" scale="62"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V32"/>
  <sheetViews>
    <sheetView zoomScale="75" zoomScaleNormal="75" zoomScalePageLayoutView="0" workbookViewId="0" topLeftCell="A5">
      <selection activeCell="F26" sqref="F26"/>
    </sheetView>
  </sheetViews>
  <sheetFormatPr defaultColWidth="11.4453125" defaultRowHeight="15"/>
  <cols>
    <col min="1" max="1" width="24.10546875" style="355" customWidth="1"/>
    <col min="2" max="2" width="22.3359375" style="355" customWidth="1"/>
    <col min="3" max="3" width="18.88671875" style="355" customWidth="1"/>
    <col min="4" max="4" width="13.99609375" style="355" customWidth="1"/>
    <col min="5" max="5" width="12.88671875" style="355" customWidth="1"/>
    <col min="6" max="6" width="10.88671875" style="355" customWidth="1"/>
    <col min="7" max="7" width="12.77734375" style="355" customWidth="1"/>
    <col min="8" max="8" width="15.77734375" style="355" customWidth="1"/>
    <col min="9" max="9" width="17.77734375" style="355" customWidth="1"/>
    <col min="10" max="10" width="12.77734375" style="355" customWidth="1"/>
    <col min="11" max="12" width="11.4453125" style="355" customWidth="1"/>
    <col min="13" max="13" width="11.88671875" style="355" customWidth="1"/>
    <col min="14" max="16384" width="11.4453125" style="355" customWidth="1"/>
  </cols>
  <sheetData>
    <row r="1" spans="1:20" ht="16.5" customHeight="1">
      <c r="A1" s="989" t="s">
        <v>609</v>
      </c>
      <c r="B1" s="980"/>
      <c r="C1" s="980"/>
      <c r="D1" s="980"/>
      <c r="E1" s="980"/>
      <c r="F1" s="980"/>
      <c r="G1" s="980"/>
      <c r="H1" s="980"/>
      <c r="I1" s="980"/>
      <c r="J1" s="980"/>
      <c r="K1" s="980"/>
      <c r="L1" s="980"/>
      <c r="M1" s="437"/>
      <c r="N1" s="437"/>
      <c r="O1" s="437"/>
      <c r="P1" s="437"/>
      <c r="Q1" s="437"/>
      <c r="R1" s="437"/>
      <c r="S1" s="437"/>
      <c r="T1" s="437"/>
    </row>
    <row r="2" spans="1:13" ht="16.5" customHeight="1">
      <c r="A2" s="990" t="str">
        <f>+'budget4542.a'!A2</f>
        <v>LOCAL HEALTH DEPARTMENT BUDGET PACKAGE</v>
      </c>
      <c r="B2" s="990"/>
      <c r="C2" s="990"/>
      <c r="D2" s="990"/>
      <c r="E2" s="990"/>
      <c r="F2" s="990"/>
      <c r="G2" s="990"/>
      <c r="H2" s="990"/>
      <c r="I2" s="990"/>
      <c r="J2" s="990"/>
      <c r="K2" s="991"/>
      <c r="L2" s="991"/>
      <c r="M2" s="356"/>
    </row>
    <row r="3" spans="1:13" ht="16.5" customHeight="1">
      <c r="A3" s="990" t="s">
        <v>35</v>
      </c>
      <c r="B3" s="990"/>
      <c r="C3" s="990"/>
      <c r="D3" s="990"/>
      <c r="E3" s="990"/>
      <c r="F3" s="990"/>
      <c r="G3" s="990"/>
      <c r="H3" s="990"/>
      <c r="I3" s="990"/>
      <c r="J3" s="990"/>
      <c r="K3" s="991"/>
      <c r="L3" s="991"/>
      <c r="M3" s="356"/>
    </row>
    <row r="4" spans="1:13" ht="15">
      <c r="A4" s="356"/>
      <c r="B4" s="360"/>
      <c r="C4" s="360"/>
      <c r="D4" s="360"/>
      <c r="E4" s="360"/>
      <c r="F4" s="360"/>
      <c r="G4" s="356"/>
      <c r="H4" s="360"/>
      <c r="I4" s="361"/>
      <c r="J4" s="356"/>
      <c r="K4" s="356"/>
      <c r="L4" s="356"/>
      <c r="M4" s="356"/>
    </row>
    <row r="5" spans="1:13" ht="15">
      <c r="A5" s="356"/>
      <c r="B5" s="360"/>
      <c r="C5" s="360"/>
      <c r="D5" s="356"/>
      <c r="E5" s="356"/>
      <c r="F5" s="356"/>
      <c r="G5" s="356"/>
      <c r="H5" s="360"/>
      <c r="I5" s="356"/>
      <c r="J5" s="356"/>
      <c r="K5" s="356"/>
      <c r="L5" s="356"/>
      <c r="M5" s="356"/>
    </row>
    <row r="6" spans="1:13" ht="21" customHeight="1" thickBot="1">
      <c r="A6" s="421" t="str">
        <f>+'budget4542.a'!B6</f>
        <v>LOCAL AGENCY:</v>
      </c>
      <c r="B6" s="443">
        <f>+'budget4542.a'!D6</f>
        <v>0</v>
      </c>
      <c r="C6" s="422"/>
      <c r="D6" s="365"/>
      <c r="E6" s="365"/>
      <c r="F6" s="365"/>
      <c r="G6" s="365"/>
      <c r="H6" s="360"/>
      <c r="I6" s="367" t="str">
        <f>+'budget4542.a'!G6</f>
        <v>ORIGINAL BUDG. (Y/N):   </v>
      </c>
      <c r="J6" s="368"/>
      <c r="K6" s="368"/>
      <c r="L6" s="356"/>
      <c r="M6" s="356"/>
    </row>
    <row r="7" spans="1:13" ht="21" customHeight="1" thickBot="1">
      <c r="A7" s="421" t="str">
        <f>+'budget4542.a'!B10</f>
        <v>PROJECT TITLE:                           </v>
      </c>
      <c r="B7" s="443" t="str">
        <f>+'budget4542.a'!D10</f>
        <v>WIC-BFPC Program</v>
      </c>
      <c r="C7" s="422"/>
      <c r="D7" s="365"/>
      <c r="E7" s="365"/>
      <c r="F7" s="365"/>
      <c r="G7" s="365"/>
      <c r="H7" s="360"/>
      <c r="I7" s="367" t="str">
        <f>+'budget4542.a'!G7</f>
        <v>MODIFICATION:                 #</v>
      </c>
      <c r="J7" s="368"/>
      <c r="K7" s="368"/>
      <c r="L7" s="356"/>
      <c r="M7" s="356"/>
    </row>
    <row r="8" spans="1:13" ht="21" customHeight="1" thickBot="1">
      <c r="A8" s="421" t="str">
        <f>+'budget4542.a'!B11</f>
        <v>AWARD NUMBER:                          </v>
      </c>
      <c r="B8" s="422">
        <f>+'budget4542.a'!D11</f>
        <v>0</v>
      </c>
      <c r="C8" s="422"/>
      <c r="D8" s="365"/>
      <c r="E8" s="365"/>
      <c r="F8" s="365"/>
      <c r="G8" s="365"/>
      <c r="H8" s="360"/>
      <c r="I8" s="367" t="str">
        <f>+'budget4542.a'!G8</f>
        <v>SUPPLEMENT:                   #</v>
      </c>
      <c r="J8" s="368"/>
      <c r="K8" s="368"/>
      <c r="L8" s="356"/>
      <c r="M8" s="356"/>
    </row>
    <row r="9" spans="1:13" ht="21" customHeight="1" thickBot="1">
      <c r="A9" s="421" t="str">
        <f>+'budget4542.a'!B15</f>
        <v>AWARD PERIOD:                            </v>
      </c>
      <c r="B9" s="422" t="str">
        <f>+'budget4542.a'!D15</f>
        <v>July 1, 20 through June 30, 2021</v>
      </c>
      <c r="C9" s="422"/>
      <c r="D9" s="365"/>
      <c r="E9" s="365"/>
      <c r="F9" s="365"/>
      <c r="G9" s="365"/>
      <c r="H9" s="360"/>
      <c r="I9" s="367" t="str">
        <f>+'budget4542.a'!G9</f>
        <v>REDUCTION:                       #</v>
      </c>
      <c r="J9" s="368"/>
      <c r="K9" s="368"/>
      <c r="L9" s="356"/>
      <c r="M9" s="356"/>
    </row>
    <row r="10" spans="1:13" ht="21" customHeight="1">
      <c r="A10" s="365"/>
      <c r="B10" s="365"/>
      <c r="C10" s="365"/>
      <c r="D10" s="365"/>
      <c r="E10" s="365"/>
      <c r="F10" s="365"/>
      <c r="G10" s="365"/>
      <c r="H10" s="360"/>
      <c r="I10" s="367" t="str">
        <f>+'budget4542.a'!G5</f>
        <v>DATE SUBMITTED:   </v>
      </c>
      <c r="J10" s="368"/>
      <c r="K10" s="368"/>
      <c r="L10" s="356"/>
      <c r="M10" s="356"/>
    </row>
    <row r="11" spans="1:13" ht="21" customHeight="1">
      <c r="A11" s="365"/>
      <c r="B11" s="365"/>
      <c r="C11" s="365"/>
      <c r="D11" s="365"/>
      <c r="E11" s="365"/>
      <c r="F11" s="365"/>
      <c r="G11" s="365"/>
      <c r="H11" s="360"/>
      <c r="I11" s="365"/>
      <c r="J11" s="365"/>
      <c r="K11" s="365"/>
      <c r="L11" s="356"/>
      <c r="M11" s="356"/>
    </row>
    <row r="12" spans="1:13" ht="57" customHeight="1" thickBot="1">
      <c r="A12" s="467" t="s">
        <v>426</v>
      </c>
      <c r="B12" s="438"/>
      <c r="C12" s="438"/>
      <c r="D12" s="438"/>
      <c r="E12" s="438"/>
      <c r="F12" s="423"/>
      <c r="G12" s="439" t="s">
        <v>427</v>
      </c>
      <c r="H12" s="439"/>
      <c r="I12" s="439"/>
      <c r="J12" s="423"/>
      <c r="K12" s="365"/>
      <c r="L12" s="365"/>
      <c r="M12" s="356"/>
    </row>
    <row r="13" spans="1:13" ht="18" customHeight="1" thickBot="1" thickTop="1">
      <c r="A13" s="377"/>
      <c r="B13" s="984" t="s">
        <v>613</v>
      </c>
      <c r="C13" s="985"/>
      <c r="D13" s="985"/>
      <c r="E13" s="986"/>
      <c r="F13" s="378"/>
      <c r="G13" s="378"/>
      <c r="H13" s="379"/>
      <c r="I13" s="987" t="s">
        <v>611</v>
      </c>
      <c r="J13" s="379"/>
      <c r="K13" s="379"/>
      <c r="L13" s="380"/>
      <c r="M13" s="356"/>
    </row>
    <row r="14" spans="1:20" ht="38.25" customHeight="1">
      <c r="A14" s="381" t="s">
        <v>8</v>
      </c>
      <c r="B14" s="382"/>
      <c r="C14" s="382"/>
      <c r="D14" s="440" t="s">
        <v>614</v>
      </c>
      <c r="E14" s="440" t="s">
        <v>615</v>
      </c>
      <c r="F14" s="384" t="s">
        <v>565</v>
      </c>
      <c r="G14" s="384" t="s">
        <v>12</v>
      </c>
      <c r="H14" s="384" t="s">
        <v>610</v>
      </c>
      <c r="I14" s="992"/>
      <c r="J14" s="384" t="s">
        <v>528</v>
      </c>
      <c r="K14" s="384" t="s">
        <v>552</v>
      </c>
      <c r="L14" s="385" t="s">
        <v>4</v>
      </c>
      <c r="M14" s="386"/>
      <c r="N14" s="386"/>
      <c r="O14" s="386"/>
      <c r="P14" s="386"/>
      <c r="Q14" s="386"/>
      <c r="R14" s="386"/>
      <c r="S14" s="386"/>
      <c r="T14" s="386"/>
    </row>
    <row r="15" spans="1:20" s="393" customFormat="1" ht="27.75" customHeight="1" thickBot="1">
      <c r="A15" s="387" t="s">
        <v>425</v>
      </c>
      <c r="B15" s="388" t="s">
        <v>616</v>
      </c>
      <c r="C15" s="388" t="s">
        <v>617</v>
      </c>
      <c r="D15" s="441" t="s">
        <v>441</v>
      </c>
      <c r="E15" s="441" t="s">
        <v>441</v>
      </c>
      <c r="F15" s="390" t="s">
        <v>566</v>
      </c>
      <c r="G15" s="390" t="s">
        <v>13</v>
      </c>
      <c r="H15" s="390" t="s">
        <v>612</v>
      </c>
      <c r="I15" s="390" t="s">
        <v>548</v>
      </c>
      <c r="J15" s="390" t="s">
        <v>370</v>
      </c>
      <c r="K15" s="390" t="s">
        <v>9</v>
      </c>
      <c r="L15" s="391" t="s">
        <v>9</v>
      </c>
      <c r="M15" s="392"/>
      <c r="N15" s="392"/>
      <c r="O15" s="392"/>
      <c r="P15" s="392"/>
      <c r="Q15" s="392"/>
      <c r="R15" s="392"/>
      <c r="S15" s="392"/>
      <c r="T15" s="392"/>
    </row>
    <row r="16" spans="1:22" ht="18" customHeight="1" thickBot="1" thickTop="1">
      <c r="A16" s="394"/>
      <c r="B16" s="395"/>
      <c r="C16" s="395"/>
      <c r="D16" s="396"/>
      <c r="E16" s="396"/>
      <c r="F16" s="395" t="s">
        <v>635</v>
      </c>
      <c r="G16" s="424"/>
      <c r="H16" s="425"/>
      <c r="I16" s="425"/>
      <c r="J16" s="426"/>
      <c r="K16" s="427"/>
      <c r="L16" s="427"/>
      <c r="M16" s="360"/>
      <c r="N16" s="386"/>
      <c r="O16" s="386"/>
      <c r="P16" s="386"/>
      <c r="Q16" s="386"/>
      <c r="R16" s="386"/>
      <c r="S16" s="386"/>
      <c r="T16" s="386"/>
      <c r="U16" s="386"/>
      <c r="V16" s="386"/>
    </row>
    <row r="17" spans="1:13" ht="18" customHeight="1" thickBot="1">
      <c r="A17" s="394"/>
      <c r="B17" s="395"/>
      <c r="C17" s="395"/>
      <c r="D17" s="396"/>
      <c r="E17" s="396"/>
      <c r="F17" s="395" t="s">
        <v>635</v>
      </c>
      <c r="G17" s="424"/>
      <c r="H17" s="425"/>
      <c r="I17" s="425"/>
      <c r="J17" s="426"/>
      <c r="K17" s="427"/>
      <c r="L17" s="427"/>
      <c r="M17" s="356"/>
    </row>
    <row r="18" spans="1:13" ht="18" customHeight="1" thickBot="1">
      <c r="A18" s="394"/>
      <c r="B18" s="395"/>
      <c r="C18" s="395"/>
      <c r="D18" s="396"/>
      <c r="E18" s="396"/>
      <c r="F18" s="395" t="s">
        <v>635</v>
      </c>
      <c r="G18" s="424"/>
      <c r="H18" s="425"/>
      <c r="I18" s="425"/>
      <c r="J18" s="426"/>
      <c r="K18" s="427"/>
      <c r="L18" s="427"/>
      <c r="M18" s="356"/>
    </row>
    <row r="19" spans="1:13" ht="18" customHeight="1" thickBot="1">
      <c r="A19" s="394"/>
      <c r="B19" s="395"/>
      <c r="C19" s="395"/>
      <c r="D19" s="396"/>
      <c r="E19" s="396"/>
      <c r="F19" s="395" t="s">
        <v>635</v>
      </c>
      <c r="G19" s="424"/>
      <c r="H19" s="425"/>
      <c r="I19" s="425"/>
      <c r="J19" s="426"/>
      <c r="K19" s="427"/>
      <c r="L19" s="427"/>
      <c r="M19" s="356"/>
    </row>
    <row r="20" spans="1:13" ht="18" customHeight="1" thickBot="1">
      <c r="A20" s="394"/>
      <c r="B20" s="395"/>
      <c r="C20" s="395"/>
      <c r="D20" s="396"/>
      <c r="E20" s="396"/>
      <c r="F20" s="395" t="s">
        <v>635</v>
      </c>
      <c r="G20" s="424"/>
      <c r="H20" s="425"/>
      <c r="I20" s="425"/>
      <c r="J20" s="426"/>
      <c r="K20" s="427"/>
      <c r="L20" s="427"/>
      <c r="M20" s="356"/>
    </row>
    <row r="21" spans="1:13" ht="18" customHeight="1" thickBot="1">
      <c r="A21" s="394"/>
      <c r="B21" s="395"/>
      <c r="C21" s="395"/>
      <c r="D21" s="396"/>
      <c r="E21" s="396"/>
      <c r="F21" s="395" t="s">
        <v>635</v>
      </c>
      <c r="G21" s="424"/>
      <c r="H21" s="425"/>
      <c r="I21" s="425"/>
      <c r="J21" s="426"/>
      <c r="K21" s="427"/>
      <c r="L21" s="427"/>
      <c r="M21" s="356"/>
    </row>
    <row r="22" spans="1:13" ht="18" customHeight="1" thickBot="1">
      <c r="A22" s="394"/>
      <c r="B22" s="395"/>
      <c r="C22" s="395"/>
      <c r="D22" s="396"/>
      <c r="E22" s="396"/>
      <c r="F22" s="395" t="s">
        <v>635</v>
      </c>
      <c r="G22" s="424"/>
      <c r="H22" s="425"/>
      <c r="I22" s="425"/>
      <c r="J22" s="426"/>
      <c r="K22" s="427"/>
      <c r="L22" s="427"/>
      <c r="M22" s="356"/>
    </row>
    <row r="23" spans="1:13" ht="18" customHeight="1" thickBot="1">
      <c r="A23" s="394"/>
      <c r="B23" s="395"/>
      <c r="C23" s="395"/>
      <c r="D23" s="396"/>
      <c r="E23" s="396"/>
      <c r="F23" s="395" t="s">
        <v>635</v>
      </c>
      <c r="G23" s="424"/>
      <c r="H23" s="425"/>
      <c r="I23" s="425"/>
      <c r="J23" s="426"/>
      <c r="K23" s="427"/>
      <c r="L23" s="427"/>
      <c r="M23" s="356"/>
    </row>
    <row r="24" spans="1:13" ht="18" customHeight="1" thickBot="1">
      <c r="A24" s="394"/>
      <c r="B24" s="395"/>
      <c r="C24" s="395"/>
      <c r="D24" s="396"/>
      <c r="E24" s="396"/>
      <c r="F24" s="395" t="s">
        <v>635</v>
      </c>
      <c r="G24" s="424"/>
      <c r="H24" s="425"/>
      <c r="I24" s="425"/>
      <c r="J24" s="426"/>
      <c r="K24" s="427"/>
      <c r="L24" s="427"/>
      <c r="M24" s="356"/>
    </row>
    <row r="25" spans="1:13" ht="18" customHeight="1" thickBot="1">
      <c r="A25" s="394"/>
      <c r="B25" s="395"/>
      <c r="C25" s="395"/>
      <c r="D25" s="396"/>
      <c r="E25" s="396"/>
      <c r="F25" s="395" t="s">
        <v>635</v>
      </c>
      <c r="G25" s="424"/>
      <c r="H25" s="425"/>
      <c r="I25" s="425"/>
      <c r="J25" s="426"/>
      <c r="K25" s="427"/>
      <c r="L25" s="427"/>
      <c r="M25" s="356"/>
    </row>
    <row r="26" spans="1:13" ht="27" customHeight="1" thickBot="1">
      <c r="A26" s="428" t="s">
        <v>428</v>
      </c>
      <c r="B26" s="356"/>
      <c r="C26" s="356"/>
      <c r="D26" s="356"/>
      <c r="E26" s="356"/>
      <c r="F26" s="356"/>
      <c r="G26" s="356"/>
      <c r="H26" s="356"/>
      <c r="I26" s="356"/>
      <c r="J26" s="429">
        <f>SUM(J16:J25)</f>
        <v>0</v>
      </c>
      <c r="K26" s="430">
        <f>SUM(K16:K25)</f>
        <v>0</v>
      </c>
      <c r="L26" s="430">
        <f>SUM(L16:L25)</f>
        <v>0</v>
      </c>
      <c r="M26" s="356"/>
    </row>
    <row r="27" spans="1:13" ht="15">
      <c r="A27" s="356"/>
      <c r="B27" s="356"/>
      <c r="C27" s="356"/>
      <c r="D27" s="356"/>
      <c r="E27" s="356"/>
      <c r="F27" s="356"/>
      <c r="G27" s="356"/>
      <c r="H27" s="356"/>
      <c r="I27" s="356"/>
      <c r="K27" s="431"/>
      <c r="L27" s="431"/>
      <c r="M27" s="356"/>
    </row>
    <row r="28" spans="1:13" ht="15">
      <c r="A28" s="442"/>
      <c r="B28" s="356"/>
      <c r="C28" s="356"/>
      <c r="D28" s="356"/>
      <c r="E28" s="356"/>
      <c r="F28" s="356"/>
      <c r="G28" s="356"/>
      <c r="H28" s="432" t="s">
        <v>429</v>
      </c>
      <c r="I28" s="432"/>
      <c r="J28" s="356"/>
      <c r="K28" s="433">
        <f>'budget4542.a'!H49</f>
        <v>0</v>
      </c>
      <c r="L28" s="434"/>
      <c r="M28" s="356"/>
    </row>
    <row r="29" spans="1:13" ht="15">
      <c r="A29" s="435"/>
      <c r="B29" s="356"/>
      <c r="C29" s="356"/>
      <c r="D29" s="356"/>
      <c r="E29" s="356"/>
      <c r="F29" s="356"/>
      <c r="G29" s="356"/>
      <c r="H29" s="432"/>
      <c r="I29" s="432"/>
      <c r="J29" s="356"/>
      <c r="K29" s="434"/>
      <c r="L29" s="434"/>
      <c r="M29" s="356"/>
    </row>
    <row r="30" spans="1:13" ht="15">
      <c r="A30" s="356"/>
      <c r="B30" s="356"/>
      <c r="C30" s="356"/>
      <c r="D30" s="356"/>
      <c r="E30" s="356"/>
      <c r="F30" s="356"/>
      <c r="G30" s="356"/>
      <c r="H30" s="436"/>
      <c r="I30" s="360"/>
      <c r="J30" s="436" t="s">
        <v>432</v>
      </c>
      <c r="K30" s="433">
        <f>K28-K26</f>
        <v>0</v>
      </c>
      <c r="L30" s="434"/>
      <c r="M30" s="356"/>
    </row>
    <row r="31" spans="1:13" ht="15">
      <c r="A31" s="356"/>
      <c r="B31" s="356"/>
      <c r="C31" s="356"/>
      <c r="D31" s="356"/>
      <c r="E31" s="356"/>
      <c r="F31" s="356"/>
      <c r="G31" s="356"/>
      <c r="H31" s="356"/>
      <c r="I31" s="356"/>
      <c r="J31" s="356"/>
      <c r="K31" s="434"/>
      <c r="L31" s="434"/>
      <c r="M31" s="356"/>
    </row>
    <row r="32" spans="1:13" ht="15">
      <c r="A32" s="356"/>
      <c r="B32" s="356"/>
      <c r="C32" s="356"/>
      <c r="D32" s="356"/>
      <c r="E32" s="356"/>
      <c r="F32" s="356"/>
      <c r="G32" s="356"/>
      <c r="H32" s="356"/>
      <c r="I32" s="356"/>
      <c r="J32" s="356"/>
      <c r="K32" s="356"/>
      <c r="L32" s="356"/>
      <c r="M32" s="356"/>
    </row>
  </sheetData>
  <sheetProtection selectLockedCells="1"/>
  <mergeCells count="5">
    <mergeCell ref="A1:L1"/>
    <mergeCell ref="A2:L2"/>
    <mergeCell ref="A3:L3"/>
    <mergeCell ref="B13:E13"/>
    <mergeCell ref="I13:I14"/>
  </mergeCells>
  <dataValidations count="2">
    <dataValidation type="decimal" allowBlank="1" showInputMessage="1" showErrorMessage="1" sqref="K15:L15">
      <formula1>-3000000</formula1>
      <formula2>3000000</formula2>
    </dataValidation>
    <dataValidation type="decimal" allowBlank="1" showInputMessage="1" showErrorMessage="1" sqref="J16:J32">
      <formula1>0.01</formula1>
      <formula2>1</formula2>
    </dataValidation>
  </dataValidations>
  <printOptions horizontalCentered="1"/>
  <pageMargins left="0.25" right="0.25" top="0.25" bottom="0.5" header="0.5" footer="0.5"/>
  <pageSetup fitToHeight="1" fitToWidth="1"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pageSetUpPr fitToPage="1"/>
  </sheetPr>
  <dimension ref="A1:T155"/>
  <sheetViews>
    <sheetView zoomScalePageLayoutView="0" workbookViewId="0" topLeftCell="A1">
      <selection activeCell="H15" sqref="H15"/>
    </sheetView>
  </sheetViews>
  <sheetFormatPr defaultColWidth="8.77734375" defaultRowHeight="15"/>
  <cols>
    <col min="1" max="1" width="19.77734375" style="445" customWidth="1"/>
    <col min="2" max="2" width="16.10546875" style="445" customWidth="1"/>
    <col min="3" max="3" width="13.3359375" style="445" customWidth="1"/>
    <col min="4" max="4" width="9.88671875" style="445" customWidth="1"/>
    <col min="5" max="5" width="9.99609375" style="445" customWidth="1"/>
    <col min="6" max="6" width="11.77734375" style="445" customWidth="1"/>
    <col min="7" max="7" width="8.77734375" style="445" customWidth="1"/>
    <col min="8" max="8" width="11.3359375" style="445" customWidth="1"/>
    <col min="9" max="9" width="11.5546875" style="445" customWidth="1"/>
    <col min="10" max="10" width="6.10546875" style="445" customWidth="1"/>
    <col min="11" max="11" width="9.99609375" style="445" customWidth="1"/>
    <col min="12" max="12" width="11.88671875" style="445" customWidth="1"/>
    <col min="13" max="13" width="1.33203125" style="445" customWidth="1"/>
    <col min="14" max="16384" width="8.77734375" style="445" customWidth="1"/>
  </cols>
  <sheetData>
    <row r="1" spans="1:20" ht="15">
      <c r="A1" s="989" t="s">
        <v>609</v>
      </c>
      <c r="B1" s="980"/>
      <c r="C1" s="980"/>
      <c r="D1" s="980"/>
      <c r="E1" s="980"/>
      <c r="F1" s="980"/>
      <c r="G1" s="980"/>
      <c r="H1" s="980"/>
      <c r="I1" s="980"/>
      <c r="J1" s="980"/>
      <c r="K1" s="980"/>
      <c r="L1" s="980"/>
      <c r="M1" s="437"/>
      <c r="N1" s="437"/>
      <c r="O1" s="437"/>
      <c r="P1" s="437"/>
      <c r="Q1" s="437"/>
      <c r="R1" s="437"/>
      <c r="S1" s="437"/>
      <c r="T1" s="437"/>
    </row>
    <row r="2" spans="1:14" ht="15">
      <c r="A2" s="993" t="s">
        <v>293</v>
      </c>
      <c r="B2" s="994"/>
      <c r="C2" s="994"/>
      <c r="D2" s="994"/>
      <c r="E2" s="994"/>
      <c r="F2" s="994"/>
      <c r="G2" s="994"/>
      <c r="H2" s="994"/>
      <c r="I2" s="994"/>
      <c r="J2" s="994"/>
      <c r="K2" s="994"/>
      <c r="L2" s="994"/>
      <c r="M2" s="994"/>
      <c r="N2" s="446"/>
    </row>
    <row r="3" spans="1:14" ht="15">
      <c r="A3" s="993" t="s">
        <v>577</v>
      </c>
      <c r="B3" s="994"/>
      <c r="C3" s="994"/>
      <c r="D3" s="994"/>
      <c r="E3" s="994"/>
      <c r="F3" s="994"/>
      <c r="G3" s="994"/>
      <c r="H3" s="994"/>
      <c r="I3" s="994"/>
      <c r="J3" s="994"/>
      <c r="K3" s="994"/>
      <c r="L3" s="994"/>
      <c r="M3" s="994"/>
      <c r="N3" s="446"/>
    </row>
    <row r="4" spans="1:14" ht="15">
      <c r="A4" s="447"/>
      <c r="B4" s="444"/>
      <c r="C4" s="444"/>
      <c r="D4" s="444"/>
      <c r="E4" s="444"/>
      <c r="F4" s="444"/>
      <c r="G4" s="444"/>
      <c r="H4" s="444"/>
      <c r="I4" s="444"/>
      <c r="J4" s="444"/>
      <c r="K4" s="444"/>
      <c r="L4" s="444"/>
      <c r="M4" s="448"/>
      <c r="N4" s="446"/>
    </row>
    <row r="5" spans="1:13" ht="18" thickBot="1">
      <c r="A5" s="421" t="s">
        <v>578</v>
      </c>
      <c r="B5" s="465">
        <f>+'budget4542.a'!D6</f>
        <v>0</v>
      </c>
      <c r="C5" s="449"/>
      <c r="D5" s="449"/>
      <c r="E5" s="450"/>
      <c r="F5" s="450"/>
      <c r="G5" s="450"/>
      <c r="H5" s="451"/>
      <c r="I5" s="367" t="str">
        <f>+'budget4542.a'!G5</f>
        <v>DATE SUBMITTED:   </v>
      </c>
      <c r="J5" s="368"/>
      <c r="K5" s="368"/>
      <c r="L5" s="448"/>
      <c r="M5" s="448"/>
    </row>
    <row r="6" spans="1:13" ht="18" thickBot="1">
      <c r="A6" s="421" t="s">
        <v>180</v>
      </c>
      <c r="B6" s="465" t="str">
        <f>+'budget4542.a'!D10</f>
        <v>WIC-BFPC Program</v>
      </c>
      <c r="C6" s="449"/>
      <c r="D6" s="449"/>
      <c r="E6" s="450"/>
      <c r="F6" s="450"/>
      <c r="G6" s="450"/>
      <c r="H6" s="451"/>
      <c r="I6" s="367" t="str">
        <f>+'budget4542.a'!G6</f>
        <v>ORIGINAL BUDG. (Y/N):   </v>
      </c>
      <c r="J6" s="368"/>
      <c r="K6" s="368"/>
      <c r="L6" s="448"/>
      <c r="M6" s="448"/>
    </row>
    <row r="7" spans="1:13" ht="15.75" thickBot="1">
      <c r="A7" s="421" t="s">
        <v>371</v>
      </c>
      <c r="B7" s="449">
        <f>+'budget4542.a'!D11</f>
        <v>0</v>
      </c>
      <c r="C7" s="449"/>
      <c r="D7" s="449"/>
      <c r="E7" s="450"/>
      <c r="F7" s="450"/>
      <c r="G7" s="450"/>
      <c r="H7" s="451"/>
      <c r="I7" s="367" t="str">
        <f>+'budget4542.a'!G7</f>
        <v>MODIFICATION:                 #</v>
      </c>
      <c r="J7" s="368"/>
      <c r="K7" s="368"/>
      <c r="L7" s="448"/>
      <c r="M7" s="448"/>
    </row>
    <row r="8" spans="1:13" ht="15.75" thickBot="1">
      <c r="A8" s="421" t="s">
        <v>186</v>
      </c>
      <c r="B8" s="449" t="str">
        <f>+'budget4542.a'!D15</f>
        <v>July 1, 20 through June 30, 2021</v>
      </c>
      <c r="C8" s="422"/>
      <c r="D8" s="422"/>
      <c r="E8" s="450"/>
      <c r="F8" s="450"/>
      <c r="G8" s="450"/>
      <c r="H8" s="451"/>
      <c r="I8" s="367" t="str">
        <f>+'budget4542.a'!G8</f>
        <v>SUPPLEMENT:                   #</v>
      </c>
      <c r="J8" s="368"/>
      <c r="K8" s="368"/>
      <c r="L8" s="448"/>
      <c r="M8" s="448"/>
    </row>
    <row r="9" spans="1:13" ht="15">
      <c r="A9" s="450"/>
      <c r="B9" s="450"/>
      <c r="C9" s="450"/>
      <c r="D9" s="450"/>
      <c r="E9" s="450"/>
      <c r="F9" s="450"/>
      <c r="G9" s="450"/>
      <c r="H9" s="451"/>
      <c r="I9" s="367" t="str">
        <f>+'budget4542.a'!G9</f>
        <v>REDUCTION:                       #</v>
      </c>
      <c r="J9" s="368"/>
      <c r="K9" s="368"/>
      <c r="L9" s="448"/>
      <c r="M9" s="448"/>
    </row>
    <row r="10" spans="1:13" ht="6.75" customHeight="1">
      <c r="A10" s="448"/>
      <c r="B10" s="448"/>
      <c r="C10" s="448"/>
      <c r="D10" s="448"/>
      <c r="E10" s="448"/>
      <c r="F10" s="448"/>
      <c r="G10" s="448"/>
      <c r="H10" s="448"/>
      <c r="I10" s="448"/>
      <c r="J10" s="448"/>
      <c r="K10" s="448"/>
      <c r="L10" s="448"/>
      <c r="M10" s="448"/>
    </row>
    <row r="11" spans="1:13" ht="15">
      <c r="A11" s="448"/>
      <c r="B11" s="448"/>
      <c r="C11" s="448"/>
      <c r="D11" s="448"/>
      <c r="E11" s="448"/>
      <c r="F11" s="448"/>
      <c r="G11" s="448"/>
      <c r="H11" s="448"/>
      <c r="I11" s="448"/>
      <c r="J11" s="448"/>
      <c r="K11" s="448"/>
      <c r="L11" s="448"/>
      <c r="M11" s="448"/>
    </row>
    <row r="12" spans="1:15" ht="36.75" customHeight="1" thickBot="1">
      <c r="A12" s="466" t="s">
        <v>426</v>
      </c>
      <c r="B12" s="438"/>
      <c r="C12" s="438"/>
      <c r="D12" s="438"/>
      <c r="E12" s="438"/>
      <c r="F12" s="423"/>
      <c r="G12" s="439" t="s">
        <v>427</v>
      </c>
      <c r="H12" s="439"/>
      <c r="I12" s="439"/>
      <c r="J12" s="423"/>
      <c r="K12" s="365"/>
      <c r="L12" s="365"/>
      <c r="M12" s="448"/>
      <c r="N12" s="355"/>
      <c r="O12" s="355"/>
    </row>
    <row r="13" spans="1:15" ht="26.25" customHeight="1" thickBot="1" thickTop="1">
      <c r="A13" s="377"/>
      <c r="B13" s="984" t="s">
        <v>613</v>
      </c>
      <c r="C13" s="985"/>
      <c r="D13" s="985"/>
      <c r="E13" s="986"/>
      <c r="F13" s="378"/>
      <c r="G13" s="378"/>
      <c r="H13" s="379"/>
      <c r="I13" s="379"/>
      <c r="J13" s="379"/>
      <c r="K13" s="379"/>
      <c r="L13" s="380"/>
      <c r="M13" s="448"/>
      <c r="N13" s="355"/>
      <c r="O13" s="355"/>
    </row>
    <row r="14" spans="1:12" s="386" customFormat="1" ht="30" customHeight="1">
      <c r="A14" s="381" t="s">
        <v>8</v>
      </c>
      <c r="B14" s="382"/>
      <c r="C14" s="382"/>
      <c r="D14" s="440" t="s">
        <v>614</v>
      </c>
      <c r="E14" s="440" t="s">
        <v>615</v>
      </c>
      <c r="F14" s="384" t="s">
        <v>565</v>
      </c>
      <c r="G14" s="384" t="s">
        <v>12</v>
      </c>
      <c r="H14" s="629" t="s">
        <v>610</v>
      </c>
      <c r="I14" s="629" t="s">
        <v>611</v>
      </c>
      <c r="J14" s="629" t="s">
        <v>528</v>
      </c>
      <c r="K14" s="629" t="s">
        <v>552</v>
      </c>
      <c r="L14" s="385" t="s">
        <v>4</v>
      </c>
    </row>
    <row r="15" spans="1:12" s="392" customFormat="1" ht="27.75" customHeight="1" thickBot="1">
      <c r="A15" s="387" t="s">
        <v>425</v>
      </c>
      <c r="B15" s="388" t="s">
        <v>616</v>
      </c>
      <c r="C15" s="388" t="s">
        <v>617</v>
      </c>
      <c r="D15" s="441" t="s">
        <v>441</v>
      </c>
      <c r="E15" s="441" t="s">
        <v>441</v>
      </c>
      <c r="F15" s="390" t="s">
        <v>566</v>
      </c>
      <c r="G15" s="390" t="s">
        <v>13</v>
      </c>
      <c r="H15" s="631" t="s">
        <v>612</v>
      </c>
      <c r="I15" s="630" t="s">
        <v>548</v>
      </c>
      <c r="J15" s="630" t="s">
        <v>370</v>
      </c>
      <c r="K15" s="630" t="s">
        <v>9</v>
      </c>
      <c r="L15" s="391" t="s">
        <v>9</v>
      </c>
    </row>
    <row r="16" spans="1:15" ht="16.5" thickBot="1" thickTop="1">
      <c r="A16" s="394"/>
      <c r="B16" s="395"/>
      <c r="C16" s="395"/>
      <c r="D16" s="452"/>
      <c r="E16" s="452"/>
      <c r="F16" s="398" t="s">
        <v>580</v>
      </c>
      <c r="G16" s="424"/>
      <c r="H16" s="425"/>
      <c r="I16" s="425"/>
      <c r="J16" s="453"/>
      <c r="K16" s="454"/>
      <c r="L16" s="400">
        <f>+K16</f>
        <v>0</v>
      </c>
      <c r="M16" s="448"/>
      <c r="N16" s="386"/>
      <c r="O16" s="386"/>
    </row>
    <row r="17" spans="1:15" ht="15.75" thickBot="1">
      <c r="A17" s="394"/>
      <c r="B17" s="395"/>
      <c r="C17" s="395"/>
      <c r="D17" s="452"/>
      <c r="E17" s="452"/>
      <c r="F17" s="398" t="s">
        <v>580</v>
      </c>
      <c r="G17" s="424"/>
      <c r="H17" s="425"/>
      <c r="I17" s="425"/>
      <c r="J17" s="453"/>
      <c r="K17" s="454"/>
      <c r="L17" s="400">
        <f>+K17</f>
        <v>0</v>
      </c>
      <c r="M17" s="448"/>
      <c r="N17" s="355"/>
      <c r="O17" s="355"/>
    </row>
    <row r="18" spans="1:15" ht="15.75" thickBot="1">
      <c r="A18" s="394"/>
      <c r="B18" s="395"/>
      <c r="C18" s="395"/>
      <c r="D18" s="452"/>
      <c r="E18" s="452"/>
      <c r="F18" s="398" t="s">
        <v>580</v>
      </c>
      <c r="G18" s="424"/>
      <c r="H18" s="425"/>
      <c r="I18" s="425"/>
      <c r="J18" s="453"/>
      <c r="K18" s="454"/>
      <c r="L18" s="400">
        <f aca="true" t="shared" si="0" ref="L18:L26">+K18</f>
        <v>0</v>
      </c>
      <c r="M18" s="448"/>
      <c r="N18" s="355"/>
      <c r="O18" s="355"/>
    </row>
    <row r="19" spans="1:15" ht="15.75" thickBot="1">
      <c r="A19" s="394"/>
      <c r="B19" s="395"/>
      <c r="C19" s="395"/>
      <c r="D19" s="452"/>
      <c r="E19" s="452"/>
      <c r="F19" s="398" t="s">
        <v>580</v>
      </c>
      <c r="G19" s="424"/>
      <c r="H19" s="425"/>
      <c r="I19" s="425"/>
      <c r="J19" s="453"/>
      <c r="K19" s="454"/>
      <c r="L19" s="400">
        <f t="shared" si="0"/>
        <v>0</v>
      </c>
      <c r="M19" s="448"/>
      <c r="N19" s="355"/>
      <c r="O19" s="355"/>
    </row>
    <row r="20" spans="1:15" ht="15.75" thickBot="1">
      <c r="A20" s="394"/>
      <c r="B20" s="395"/>
      <c r="C20" s="395"/>
      <c r="D20" s="452"/>
      <c r="E20" s="452"/>
      <c r="F20" s="398" t="s">
        <v>580</v>
      </c>
      <c r="G20" s="424"/>
      <c r="H20" s="425"/>
      <c r="I20" s="425"/>
      <c r="J20" s="453"/>
      <c r="K20" s="454"/>
      <c r="L20" s="400">
        <f t="shared" si="0"/>
        <v>0</v>
      </c>
      <c r="M20" s="448"/>
      <c r="N20" s="355"/>
      <c r="O20" s="355"/>
    </row>
    <row r="21" spans="1:15" ht="15.75" thickBot="1">
      <c r="A21" s="394"/>
      <c r="B21" s="395"/>
      <c r="C21" s="395"/>
      <c r="D21" s="452"/>
      <c r="E21" s="452"/>
      <c r="F21" s="398" t="s">
        <v>580</v>
      </c>
      <c r="G21" s="424"/>
      <c r="H21" s="425"/>
      <c r="I21" s="425"/>
      <c r="J21" s="453"/>
      <c r="K21" s="454"/>
      <c r="L21" s="400">
        <f t="shared" si="0"/>
        <v>0</v>
      </c>
      <c r="M21" s="448"/>
      <c r="N21" s="355"/>
      <c r="O21" s="355"/>
    </row>
    <row r="22" spans="1:15" ht="15.75" thickBot="1">
      <c r="A22" s="394"/>
      <c r="B22" s="395"/>
      <c r="C22" s="395"/>
      <c r="D22" s="452"/>
      <c r="E22" s="452"/>
      <c r="F22" s="398" t="s">
        <v>580</v>
      </c>
      <c r="G22" s="424"/>
      <c r="H22" s="425"/>
      <c r="I22" s="425"/>
      <c r="J22" s="453"/>
      <c r="K22" s="454"/>
      <c r="L22" s="400">
        <f t="shared" si="0"/>
        <v>0</v>
      </c>
      <c r="M22" s="448"/>
      <c r="N22" s="355"/>
      <c r="O22" s="355"/>
    </row>
    <row r="23" spans="1:15" ht="15.75" thickBot="1">
      <c r="A23" s="394"/>
      <c r="B23" s="395"/>
      <c r="C23" s="395"/>
      <c r="D23" s="452"/>
      <c r="E23" s="452"/>
      <c r="F23" s="398" t="s">
        <v>580</v>
      </c>
      <c r="G23" s="424"/>
      <c r="H23" s="425"/>
      <c r="I23" s="425"/>
      <c r="J23" s="453"/>
      <c r="K23" s="455"/>
      <c r="L23" s="400">
        <f t="shared" si="0"/>
        <v>0</v>
      </c>
      <c r="M23" s="448"/>
      <c r="N23" s="355"/>
      <c r="O23" s="355"/>
    </row>
    <row r="24" spans="1:15" ht="15.75" thickBot="1">
      <c r="A24" s="394"/>
      <c r="B24" s="395"/>
      <c r="C24" s="395"/>
      <c r="D24" s="452"/>
      <c r="E24" s="452"/>
      <c r="F24" s="398" t="s">
        <v>580</v>
      </c>
      <c r="G24" s="424"/>
      <c r="H24" s="425"/>
      <c r="I24" s="425"/>
      <c r="J24" s="453"/>
      <c r="K24" s="455"/>
      <c r="L24" s="400">
        <f t="shared" si="0"/>
        <v>0</v>
      </c>
      <c r="M24" s="448"/>
      <c r="N24" s="355"/>
      <c r="O24" s="355"/>
    </row>
    <row r="25" spans="1:15" ht="15.75" thickBot="1">
      <c r="A25" s="394"/>
      <c r="B25" s="395"/>
      <c r="C25" s="395"/>
      <c r="D25" s="452"/>
      <c r="E25" s="452"/>
      <c r="F25" s="398" t="s">
        <v>580</v>
      </c>
      <c r="G25" s="424"/>
      <c r="H25" s="425"/>
      <c r="I25" s="425"/>
      <c r="J25" s="453"/>
      <c r="K25" s="455"/>
      <c r="L25" s="400">
        <f t="shared" si="0"/>
        <v>0</v>
      </c>
      <c r="M25" s="448"/>
      <c r="N25" s="355"/>
      <c r="O25" s="355"/>
    </row>
    <row r="26" spans="1:15" ht="15.75" thickBot="1">
      <c r="A26" s="394"/>
      <c r="B26" s="395"/>
      <c r="C26" s="395"/>
      <c r="D26" s="452"/>
      <c r="E26" s="452"/>
      <c r="F26" s="395"/>
      <c r="G26" s="424"/>
      <c r="H26" s="425"/>
      <c r="I26" s="425"/>
      <c r="J26" s="453"/>
      <c r="K26" s="455"/>
      <c r="L26" s="400">
        <f t="shared" si="0"/>
        <v>0</v>
      </c>
      <c r="M26" s="448"/>
      <c r="N26" s="355"/>
      <c r="O26" s="355"/>
    </row>
    <row r="27" spans="1:15" ht="15.75" thickBot="1">
      <c r="A27" s="456" t="s">
        <v>581</v>
      </c>
      <c r="B27" s="402"/>
      <c r="C27" s="402"/>
      <c r="D27" s="402"/>
      <c r="E27" s="402"/>
      <c r="F27" s="402"/>
      <c r="G27" s="402"/>
      <c r="H27" s="402"/>
      <c r="I27" s="402"/>
      <c r="J27" s="457">
        <f>SUM(J16:J26)</f>
        <v>0</v>
      </c>
      <c r="K27" s="457">
        <f>SUM(K16:K26)</f>
        <v>0</v>
      </c>
      <c r="L27" s="457">
        <f>SUM(L16:L26)</f>
        <v>0</v>
      </c>
      <c r="M27" s="448"/>
      <c r="N27" s="355"/>
      <c r="O27" s="407"/>
    </row>
    <row r="28" spans="1:15" ht="21" customHeight="1">
      <c r="A28" s="402" t="s">
        <v>410</v>
      </c>
      <c r="B28" s="402"/>
      <c r="C28" s="402"/>
      <c r="D28" s="402"/>
      <c r="E28" s="402"/>
      <c r="F28" s="402"/>
      <c r="G28" s="402"/>
      <c r="H28" s="402"/>
      <c r="I28" s="402"/>
      <c r="J28" s="402"/>
      <c r="K28" s="402"/>
      <c r="L28" s="402"/>
      <c r="M28" s="448"/>
      <c r="N28" s="355"/>
      <c r="O28" s="407"/>
    </row>
    <row r="29" spans="1:15" ht="15">
      <c r="A29" s="402" t="s">
        <v>413</v>
      </c>
      <c r="B29" s="402"/>
      <c r="C29" s="402"/>
      <c r="D29" s="402"/>
      <c r="E29" s="402"/>
      <c r="F29" s="402"/>
      <c r="G29" s="402"/>
      <c r="H29" s="402"/>
      <c r="I29" s="401"/>
      <c r="J29" s="458"/>
      <c r="K29" s="458" t="s">
        <v>431</v>
      </c>
      <c r="L29" s="459">
        <f>'[2]budget4542.a'!H52</f>
        <v>0</v>
      </c>
      <c r="M29" s="448"/>
      <c r="N29" s="355"/>
      <c r="O29" s="407"/>
    </row>
    <row r="30" spans="1:15" ht="15">
      <c r="A30" s="402" t="s">
        <v>411</v>
      </c>
      <c r="B30" s="402"/>
      <c r="C30" s="402"/>
      <c r="D30" s="402"/>
      <c r="E30" s="402"/>
      <c r="F30" s="402"/>
      <c r="G30" s="402"/>
      <c r="H30" s="402"/>
      <c r="I30" s="402"/>
      <c r="J30" s="402"/>
      <c r="K30" s="402"/>
      <c r="L30" s="412" t="s">
        <v>0</v>
      </c>
      <c r="M30" s="448"/>
      <c r="N30" s="355"/>
      <c r="O30" s="407"/>
    </row>
    <row r="31" spans="1:15" ht="15">
      <c r="A31" s="402" t="s">
        <v>412</v>
      </c>
      <c r="B31" s="402" t="s">
        <v>414</v>
      </c>
      <c r="C31" s="402"/>
      <c r="D31" s="402"/>
      <c r="E31" s="402"/>
      <c r="F31" s="402"/>
      <c r="G31" s="402"/>
      <c r="H31" s="402"/>
      <c r="I31" s="460"/>
      <c r="J31" s="461"/>
      <c r="K31" s="461" t="s">
        <v>432</v>
      </c>
      <c r="L31" s="462">
        <f>L29-K27</f>
        <v>0</v>
      </c>
      <c r="M31" s="448"/>
      <c r="N31" s="355"/>
      <c r="O31" s="407"/>
    </row>
    <row r="32" spans="1:15" ht="15">
      <c r="A32" s="402"/>
      <c r="B32" s="402" t="s">
        <v>415</v>
      </c>
      <c r="C32" s="402"/>
      <c r="D32" s="402"/>
      <c r="E32" s="402"/>
      <c r="F32" s="402"/>
      <c r="G32" s="402"/>
      <c r="H32" s="402"/>
      <c r="I32" s="402"/>
      <c r="J32" s="401"/>
      <c r="K32" s="402"/>
      <c r="L32" s="402"/>
      <c r="M32" s="448"/>
      <c r="N32" s="355"/>
      <c r="O32" s="407"/>
    </row>
    <row r="33" spans="1:15" ht="15">
      <c r="A33" s="402"/>
      <c r="B33" s="402" t="s">
        <v>416</v>
      </c>
      <c r="C33" s="402"/>
      <c r="D33" s="402"/>
      <c r="E33" s="402"/>
      <c r="F33" s="402"/>
      <c r="G33" s="402"/>
      <c r="H33" s="402"/>
      <c r="I33" s="402"/>
      <c r="J33" s="401"/>
      <c r="K33" s="402"/>
      <c r="L33" s="459"/>
      <c r="M33" s="448"/>
      <c r="N33" s="355"/>
      <c r="O33" s="407"/>
    </row>
    <row r="34" spans="1:15" ht="15">
      <c r="A34" s="402"/>
      <c r="B34" s="402" t="s">
        <v>417</v>
      </c>
      <c r="C34" s="402"/>
      <c r="D34" s="402"/>
      <c r="E34" s="402"/>
      <c r="F34" s="402"/>
      <c r="G34" s="402"/>
      <c r="H34" s="402"/>
      <c r="I34" s="402"/>
      <c r="J34" s="401"/>
      <c r="K34" s="402"/>
      <c r="L34" s="459"/>
      <c r="N34" s="355"/>
      <c r="O34" s="407"/>
    </row>
    <row r="35" spans="1:15" ht="15">
      <c r="A35" s="402"/>
      <c r="B35" s="402" t="s">
        <v>418</v>
      </c>
      <c r="C35" s="402"/>
      <c r="D35" s="402"/>
      <c r="E35" s="402"/>
      <c r="F35" s="402"/>
      <c r="G35" s="402"/>
      <c r="H35" s="402"/>
      <c r="I35" s="402"/>
      <c r="J35" s="401"/>
      <c r="K35" s="402"/>
      <c r="M35" s="459"/>
      <c r="N35" s="355"/>
      <c r="O35" s="407"/>
    </row>
    <row r="36" spans="1:15" ht="15">
      <c r="A36" s="402"/>
      <c r="B36" s="402" t="s">
        <v>419</v>
      </c>
      <c r="C36" s="402"/>
      <c r="D36" s="402"/>
      <c r="E36" s="402"/>
      <c r="F36" s="402"/>
      <c r="G36" s="402"/>
      <c r="H36" s="402"/>
      <c r="I36" s="402"/>
      <c r="J36" s="401"/>
      <c r="K36" s="402"/>
      <c r="L36" s="402"/>
      <c r="M36" s="459"/>
      <c r="N36" s="355"/>
      <c r="O36" s="407"/>
    </row>
    <row r="37" spans="1:15" ht="15">
      <c r="A37" s="401" t="s">
        <v>582</v>
      </c>
      <c r="B37" s="402"/>
      <c r="C37" s="402"/>
      <c r="D37" s="402"/>
      <c r="E37" s="402"/>
      <c r="F37" s="402"/>
      <c r="G37" s="402"/>
      <c r="H37" s="402"/>
      <c r="I37" s="402"/>
      <c r="J37" s="401"/>
      <c r="K37" s="402"/>
      <c r="L37" s="402"/>
      <c r="M37" s="459"/>
      <c r="N37" s="355"/>
      <c r="O37" s="407"/>
    </row>
    <row r="38" spans="1:15" ht="15">
      <c r="A38" s="463"/>
      <c r="B38" s="464"/>
      <c r="C38" s="464"/>
      <c r="D38" s="464"/>
      <c r="E38" s="464"/>
      <c r="F38" s="464"/>
      <c r="G38" s="464"/>
      <c r="H38" s="464"/>
      <c r="I38" s="464"/>
      <c r="J38" s="464"/>
      <c r="K38" s="464"/>
      <c r="L38" s="464"/>
      <c r="M38" s="464"/>
      <c r="N38" s="355"/>
      <c r="O38" s="407"/>
    </row>
    <row r="39" spans="1:15" ht="15">
      <c r="A39" s="448"/>
      <c r="B39" s="448"/>
      <c r="C39" s="448"/>
      <c r="D39" s="448"/>
      <c r="E39" s="448"/>
      <c r="F39" s="464"/>
      <c r="G39" s="464"/>
      <c r="H39" s="464"/>
      <c r="I39" s="464"/>
      <c r="J39" s="464"/>
      <c r="K39" s="464"/>
      <c r="L39" s="464"/>
      <c r="M39" s="464"/>
      <c r="N39" s="355"/>
      <c r="O39" s="407"/>
    </row>
    <row r="40" spans="1:15" ht="15">
      <c r="A40" s="407"/>
      <c r="B40" s="407"/>
      <c r="C40" s="407"/>
      <c r="D40" s="407"/>
      <c r="E40" s="407"/>
      <c r="F40" s="407"/>
      <c r="G40" s="407"/>
      <c r="H40" s="407"/>
      <c r="I40" s="407"/>
      <c r="J40" s="407"/>
      <c r="K40" s="407"/>
      <c r="L40" s="407"/>
      <c r="M40" s="407"/>
      <c r="N40" s="355"/>
      <c r="O40" s="407"/>
    </row>
    <row r="41" spans="1:15" ht="15">
      <c r="A41" s="407"/>
      <c r="B41" s="407"/>
      <c r="C41" s="407"/>
      <c r="D41" s="407"/>
      <c r="E41" s="407"/>
      <c r="F41" s="407"/>
      <c r="G41" s="407"/>
      <c r="H41" s="407"/>
      <c r="I41" s="407"/>
      <c r="J41" s="407"/>
      <c r="K41" s="407"/>
      <c r="L41" s="407"/>
      <c r="M41" s="407"/>
      <c r="N41" s="355"/>
      <c r="O41" s="407"/>
    </row>
    <row r="42" spans="1:15" ht="15">
      <c r="A42" s="407"/>
      <c r="B42" s="407"/>
      <c r="C42" s="407"/>
      <c r="D42" s="407"/>
      <c r="E42" s="407"/>
      <c r="F42" s="407"/>
      <c r="G42" s="407"/>
      <c r="H42" s="407"/>
      <c r="I42" s="407"/>
      <c r="J42" s="407"/>
      <c r="K42" s="407"/>
      <c r="L42" s="407"/>
      <c r="M42" s="407"/>
      <c r="N42" s="355"/>
      <c r="O42" s="407"/>
    </row>
    <row r="43" spans="1:15" ht="15">
      <c r="A43" s="407"/>
      <c r="B43" s="407"/>
      <c r="C43" s="407"/>
      <c r="D43" s="407"/>
      <c r="E43" s="407"/>
      <c r="F43" s="407"/>
      <c r="G43" s="407"/>
      <c r="H43" s="407"/>
      <c r="I43" s="407"/>
      <c r="J43" s="407"/>
      <c r="K43" s="407"/>
      <c r="L43" s="407"/>
      <c r="M43" s="407"/>
      <c r="N43" s="355"/>
      <c r="O43" s="407"/>
    </row>
    <row r="44" spans="1:15" ht="15">
      <c r="A44" s="407"/>
      <c r="B44" s="407"/>
      <c r="C44" s="407"/>
      <c r="D44" s="407"/>
      <c r="E44" s="407"/>
      <c r="F44" s="407"/>
      <c r="G44" s="407"/>
      <c r="H44" s="407"/>
      <c r="I44" s="407"/>
      <c r="J44" s="407"/>
      <c r="K44" s="407"/>
      <c r="L44" s="407"/>
      <c r="M44" s="407"/>
      <c r="N44" s="407"/>
      <c r="O44" s="407"/>
    </row>
    <row r="45" spans="1:15" ht="15">
      <c r="A45" s="407"/>
      <c r="B45" s="407"/>
      <c r="C45" s="407"/>
      <c r="D45" s="407"/>
      <c r="E45" s="407"/>
      <c r="F45" s="407"/>
      <c r="G45" s="407"/>
      <c r="H45" s="407"/>
      <c r="I45" s="407"/>
      <c r="J45" s="407"/>
      <c r="K45" s="407"/>
      <c r="L45" s="407"/>
      <c r="M45" s="407"/>
      <c r="N45" s="407"/>
      <c r="O45" s="407"/>
    </row>
    <row r="46" spans="1:15" ht="15">
      <c r="A46" s="407"/>
      <c r="B46" s="407"/>
      <c r="C46" s="407"/>
      <c r="D46" s="407"/>
      <c r="E46" s="407"/>
      <c r="F46" s="407"/>
      <c r="G46" s="407"/>
      <c r="H46" s="407"/>
      <c r="I46" s="407"/>
      <c r="J46" s="407"/>
      <c r="K46" s="407"/>
      <c r="L46" s="407"/>
      <c r="M46" s="407"/>
      <c r="N46" s="407"/>
      <c r="O46" s="407"/>
    </row>
    <row r="47" spans="1:15" ht="15">
      <c r="A47" s="407"/>
      <c r="B47" s="407"/>
      <c r="C47" s="407"/>
      <c r="D47" s="407"/>
      <c r="E47" s="407"/>
      <c r="F47" s="407"/>
      <c r="G47" s="407"/>
      <c r="H47" s="407"/>
      <c r="I47" s="407"/>
      <c r="J47" s="407"/>
      <c r="K47" s="407"/>
      <c r="L47" s="407"/>
      <c r="M47" s="407"/>
      <c r="N47" s="407"/>
      <c r="O47" s="407"/>
    </row>
    <row r="48" spans="1:15" ht="15">
      <c r="A48" s="407"/>
      <c r="B48" s="407"/>
      <c r="C48" s="407"/>
      <c r="D48" s="407"/>
      <c r="E48" s="407"/>
      <c r="F48" s="407"/>
      <c r="G48" s="407"/>
      <c r="H48" s="407"/>
      <c r="I48" s="407"/>
      <c r="J48" s="407"/>
      <c r="K48" s="407"/>
      <c r="L48" s="407"/>
      <c r="M48" s="407"/>
      <c r="N48" s="407"/>
      <c r="O48" s="407"/>
    </row>
    <row r="49" spans="1:15" ht="15">
      <c r="A49" s="407"/>
      <c r="B49" s="407"/>
      <c r="C49" s="407"/>
      <c r="D49" s="407"/>
      <c r="E49" s="407"/>
      <c r="F49" s="407"/>
      <c r="G49" s="407"/>
      <c r="H49" s="407"/>
      <c r="I49" s="407"/>
      <c r="J49" s="407"/>
      <c r="K49" s="407"/>
      <c r="L49" s="407"/>
      <c r="M49" s="407"/>
      <c r="N49" s="407"/>
      <c r="O49" s="407"/>
    </row>
    <row r="50" spans="1:15" ht="15">
      <c r="A50" s="407"/>
      <c r="B50" s="407"/>
      <c r="C50" s="407"/>
      <c r="D50" s="407"/>
      <c r="E50" s="407"/>
      <c r="F50" s="407"/>
      <c r="G50" s="407"/>
      <c r="H50" s="407"/>
      <c r="I50" s="407"/>
      <c r="J50" s="407"/>
      <c r="K50" s="407"/>
      <c r="L50" s="407"/>
      <c r="M50" s="407"/>
      <c r="N50" s="407"/>
      <c r="O50" s="407"/>
    </row>
    <row r="51" spans="1:15" ht="15">
      <c r="A51" s="407"/>
      <c r="B51" s="407"/>
      <c r="C51" s="407"/>
      <c r="D51" s="407"/>
      <c r="E51" s="407"/>
      <c r="F51" s="407"/>
      <c r="G51" s="407"/>
      <c r="H51" s="407"/>
      <c r="I51" s="407"/>
      <c r="J51" s="407"/>
      <c r="K51" s="407"/>
      <c r="L51" s="407"/>
      <c r="M51" s="407"/>
      <c r="N51" s="407"/>
      <c r="O51" s="407"/>
    </row>
    <row r="52" spans="1:15" ht="15">
      <c r="A52" s="407"/>
      <c r="B52" s="407"/>
      <c r="C52" s="407"/>
      <c r="D52" s="407"/>
      <c r="E52" s="407"/>
      <c r="F52" s="407"/>
      <c r="G52" s="407"/>
      <c r="H52" s="407"/>
      <c r="I52" s="407"/>
      <c r="J52" s="407"/>
      <c r="K52" s="407"/>
      <c r="L52" s="407"/>
      <c r="M52" s="407"/>
      <c r="N52" s="407"/>
      <c r="O52" s="407"/>
    </row>
    <row r="53" spans="1:15" ht="15">
      <c r="A53" s="407"/>
      <c r="B53" s="407"/>
      <c r="C53" s="407"/>
      <c r="D53" s="407"/>
      <c r="E53" s="407"/>
      <c r="F53" s="407"/>
      <c r="G53" s="407"/>
      <c r="H53" s="407"/>
      <c r="I53" s="407"/>
      <c r="J53" s="407"/>
      <c r="K53" s="407"/>
      <c r="L53" s="407"/>
      <c r="M53" s="407"/>
      <c r="N53" s="407"/>
      <c r="O53" s="407"/>
    </row>
    <row r="54" spans="1:15" ht="15">
      <c r="A54" s="407"/>
      <c r="B54" s="407"/>
      <c r="C54" s="407"/>
      <c r="D54" s="407"/>
      <c r="E54" s="407"/>
      <c r="F54" s="407"/>
      <c r="G54" s="407"/>
      <c r="H54" s="407"/>
      <c r="I54" s="407"/>
      <c r="J54" s="407"/>
      <c r="K54" s="407"/>
      <c r="L54" s="407"/>
      <c r="M54" s="407"/>
      <c r="N54" s="407"/>
      <c r="O54" s="407"/>
    </row>
    <row r="55" spans="1:15" ht="15">
      <c r="A55" s="407"/>
      <c r="B55" s="407"/>
      <c r="C55" s="407"/>
      <c r="D55" s="407"/>
      <c r="E55" s="407"/>
      <c r="F55" s="407"/>
      <c r="G55" s="407"/>
      <c r="H55" s="407"/>
      <c r="I55" s="407"/>
      <c r="J55" s="407"/>
      <c r="K55" s="407"/>
      <c r="L55" s="407"/>
      <c r="M55" s="407"/>
      <c r="N55" s="407"/>
      <c r="O55" s="407"/>
    </row>
    <row r="56" spans="1:15" ht="15">
      <c r="A56" s="407"/>
      <c r="B56" s="407"/>
      <c r="C56" s="407"/>
      <c r="D56" s="407"/>
      <c r="E56" s="407"/>
      <c r="F56" s="407"/>
      <c r="G56" s="407"/>
      <c r="H56" s="407"/>
      <c r="I56" s="407"/>
      <c r="J56" s="407"/>
      <c r="K56" s="407"/>
      <c r="L56" s="407"/>
      <c r="M56" s="407"/>
      <c r="N56" s="407"/>
      <c r="O56" s="407"/>
    </row>
    <row r="57" spans="1:15" ht="15">
      <c r="A57" s="407"/>
      <c r="B57" s="407"/>
      <c r="C57" s="407"/>
      <c r="D57" s="407"/>
      <c r="E57" s="407"/>
      <c r="F57" s="407"/>
      <c r="G57" s="407"/>
      <c r="H57" s="407"/>
      <c r="I57" s="407"/>
      <c r="J57" s="407"/>
      <c r="K57" s="407"/>
      <c r="L57" s="407"/>
      <c r="M57" s="407"/>
      <c r="N57" s="407"/>
      <c r="O57" s="407"/>
    </row>
    <row r="58" spans="1:15" ht="15">
      <c r="A58" s="407"/>
      <c r="B58" s="407"/>
      <c r="C58" s="407"/>
      <c r="D58" s="407"/>
      <c r="E58" s="407"/>
      <c r="F58" s="407"/>
      <c r="G58" s="407"/>
      <c r="H58" s="407"/>
      <c r="I58" s="407"/>
      <c r="J58" s="407"/>
      <c r="K58" s="407"/>
      <c r="L58" s="407"/>
      <c r="M58" s="407"/>
      <c r="N58" s="407"/>
      <c r="O58" s="407"/>
    </row>
    <row r="59" spans="1:15" ht="15">
      <c r="A59" s="407"/>
      <c r="B59" s="407"/>
      <c r="C59" s="407"/>
      <c r="D59" s="407"/>
      <c r="E59" s="407"/>
      <c r="F59" s="407"/>
      <c r="G59" s="407"/>
      <c r="H59" s="407"/>
      <c r="I59" s="407"/>
      <c r="J59" s="407"/>
      <c r="K59" s="407"/>
      <c r="L59" s="407"/>
      <c r="M59" s="407"/>
      <c r="N59" s="407"/>
      <c r="O59" s="407"/>
    </row>
    <row r="60" spans="1:15" ht="15">
      <c r="A60" s="407"/>
      <c r="B60" s="407"/>
      <c r="C60" s="407"/>
      <c r="D60" s="407"/>
      <c r="E60" s="407"/>
      <c r="F60" s="407"/>
      <c r="G60" s="407"/>
      <c r="H60" s="407"/>
      <c r="I60" s="407"/>
      <c r="J60" s="407"/>
      <c r="K60" s="407"/>
      <c r="L60" s="407"/>
      <c r="M60" s="407"/>
      <c r="N60" s="407"/>
      <c r="O60" s="407"/>
    </row>
    <row r="61" spans="1:15" ht="15">
      <c r="A61" s="407"/>
      <c r="B61" s="407"/>
      <c r="C61" s="407"/>
      <c r="D61" s="407"/>
      <c r="E61" s="407"/>
      <c r="F61" s="407"/>
      <c r="G61" s="407"/>
      <c r="H61" s="407"/>
      <c r="I61" s="407"/>
      <c r="J61" s="407"/>
      <c r="K61" s="407"/>
      <c r="L61" s="407"/>
      <c r="M61" s="407"/>
      <c r="N61" s="407"/>
      <c r="O61" s="407"/>
    </row>
    <row r="62" spans="1:15" ht="15">
      <c r="A62" s="407"/>
      <c r="B62" s="407"/>
      <c r="C62" s="407"/>
      <c r="D62" s="407"/>
      <c r="E62" s="407"/>
      <c r="F62" s="407"/>
      <c r="G62" s="407"/>
      <c r="H62" s="407"/>
      <c r="I62" s="407"/>
      <c r="J62" s="407"/>
      <c r="K62" s="407"/>
      <c r="L62" s="407"/>
      <c r="M62" s="407"/>
      <c r="N62" s="407"/>
      <c r="O62" s="407"/>
    </row>
    <row r="63" spans="1:15" ht="15">
      <c r="A63" s="407"/>
      <c r="B63" s="407"/>
      <c r="C63" s="407"/>
      <c r="D63" s="407"/>
      <c r="E63" s="407"/>
      <c r="F63" s="407"/>
      <c r="G63" s="407"/>
      <c r="H63" s="407"/>
      <c r="I63" s="407"/>
      <c r="J63" s="407"/>
      <c r="K63" s="407"/>
      <c r="L63" s="407"/>
      <c r="M63" s="407"/>
      <c r="N63" s="407"/>
      <c r="O63" s="407"/>
    </row>
    <row r="64" spans="1:15" ht="15">
      <c r="A64" s="407"/>
      <c r="B64" s="407"/>
      <c r="C64" s="407"/>
      <c r="D64" s="407"/>
      <c r="E64" s="407"/>
      <c r="F64" s="407"/>
      <c r="G64" s="407"/>
      <c r="H64" s="407"/>
      <c r="I64" s="407"/>
      <c r="J64" s="407"/>
      <c r="K64" s="407"/>
      <c r="L64" s="407"/>
      <c r="M64" s="407"/>
      <c r="N64" s="407"/>
      <c r="O64" s="407"/>
    </row>
    <row r="65" spans="1:15" ht="15">
      <c r="A65" s="407"/>
      <c r="B65" s="407"/>
      <c r="C65" s="407"/>
      <c r="D65" s="407"/>
      <c r="E65" s="407"/>
      <c r="F65" s="407"/>
      <c r="G65" s="407"/>
      <c r="H65" s="407"/>
      <c r="I65" s="407"/>
      <c r="J65" s="407"/>
      <c r="K65" s="407"/>
      <c r="L65" s="407"/>
      <c r="M65" s="407"/>
      <c r="N65" s="407"/>
      <c r="O65" s="407"/>
    </row>
    <row r="66" spans="1:15" ht="15">
      <c r="A66" s="407"/>
      <c r="B66" s="407"/>
      <c r="C66" s="407"/>
      <c r="D66" s="407"/>
      <c r="E66" s="407"/>
      <c r="F66" s="407"/>
      <c r="G66" s="407"/>
      <c r="H66" s="407"/>
      <c r="I66" s="407"/>
      <c r="J66" s="407"/>
      <c r="K66" s="407"/>
      <c r="L66" s="407"/>
      <c r="M66" s="407"/>
      <c r="N66" s="407"/>
      <c r="O66" s="407"/>
    </row>
    <row r="67" spans="1:15" ht="15">
      <c r="A67" s="407"/>
      <c r="B67" s="407"/>
      <c r="C67" s="407"/>
      <c r="D67" s="407"/>
      <c r="E67" s="407"/>
      <c r="F67" s="407"/>
      <c r="G67" s="407"/>
      <c r="H67" s="407"/>
      <c r="I67" s="407"/>
      <c r="J67" s="407"/>
      <c r="K67" s="407"/>
      <c r="L67" s="407"/>
      <c r="M67" s="407"/>
      <c r="N67" s="407"/>
      <c r="O67" s="407"/>
    </row>
    <row r="68" spans="1:15" ht="15">
      <c r="A68" s="407"/>
      <c r="B68" s="407"/>
      <c r="C68" s="407"/>
      <c r="D68" s="407"/>
      <c r="E68" s="407"/>
      <c r="F68" s="407"/>
      <c r="G68" s="407"/>
      <c r="H68" s="407"/>
      <c r="I68" s="407"/>
      <c r="J68" s="407"/>
      <c r="K68" s="407"/>
      <c r="L68" s="407"/>
      <c r="M68" s="407"/>
      <c r="N68" s="407"/>
      <c r="O68" s="407"/>
    </row>
    <row r="69" spans="1:15" ht="15">
      <c r="A69" s="407"/>
      <c r="B69" s="407"/>
      <c r="C69" s="407"/>
      <c r="D69" s="407"/>
      <c r="E69" s="407"/>
      <c r="F69" s="407"/>
      <c r="G69" s="407"/>
      <c r="H69" s="407"/>
      <c r="I69" s="407"/>
      <c r="J69" s="407"/>
      <c r="K69" s="407"/>
      <c r="L69" s="407"/>
      <c r="M69" s="407"/>
      <c r="N69" s="407"/>
      <c r="O69" s="407"/>
    </row>
    <row r="70" spans="1:15" ht="15">
      <c r="A70" s="407"/>
      <c r="B70" s="407"/>
      <c r="C70" s="407"/>
      <c r="D70" s="407"/>
      <c r="E70" s="407"/>
      <c r="F70" s="407"/>
      <c r="G70" s="407"/>
      <c r="H70" s="407"/>
      <c r="I70" s="407"/>
      <c r="J70" s="407"/>
      <c r="K70" s="407"/>
      <c r="L70" s="407"/>
      <c r="M70" s="407"/>
      <c r="N70" s="407"/>
      <c r="O70" s="407"/>
    </row>
    <row r="71" spans="1:15" ht="15">
      <c r="A71" s="407"/>
      <c r="B71" s="407"/>
      <c r="C71" s="407"/>
      <c r="D71" s="407"/>
      <c r="E71" s="407"/>
      <c r="F71" s="407"/>
      <c r="G71" s="407"/>
      <c r="H71" s="407"/>
      <c r="I71" s="407"/>
      <c r="J71" s="407"/>
      <c r="K71" s="407"/>
      <c r="L71" s="407"/>
      <c r="M71" s="407"/>
      <c r="N71" s="407"/>
      <c r="O71" s="407"/>
    </row>
    <row r="72" spans="1:15" ht="15">
      <c r="A72" s="407"/>
      <c r="B72" s="407"/>
      <c r="C72" s="407"/>
      <c r="D72" s="407"/>
      <c r="E72" s="407"/>
      <c r="F72" s="407"/>
      <c r="G72" s="407"/>
      <c r="H72" s="407"/>
      <c r="I72" s="407"/>
      <c r="J72" s="407"/>
      <c r="K72" s="407"/>
      <c r="L72" s="407"/>
      <c r="M72" s="407"/>
      <c r="N72" s="407"/>
      <c r="O72" s="407"/>
    </row>
    <row r="73" spans="1:15" ht="15">
      <c r="A73" s="407"/>
      <c r="B73" s="407"/>
      <c r="C73" s="407"/>
      <c r="D73" s="407"/>
      <c r="E73" s="407"/>
      <c r="F73" s="407"/>
      <c r="G73" s="407"/>
      <c r="H73" s="407"/>
      <c r="I73" s="407"/>
      <c r="J73" s="407"/>
      <c r="K73" s="407"/>
      <c r="L73" s="407"/>
      <c r="M73" s="407"/>
      <c r="N73" s="407"/>
      <c r="O73" s="407"/>
    </row>
    <row r="74" spans="1:15" ht="15">
      <c r="A74" s="407"/>
      <c r="B74" s="407"/>
      <c r="C74" s="407"/>
      <c r="D74" s="407"/>
      <c r="E74" s="407"/>
      <c r="F74" s="407"/>
      <c r="G74" s="407"/>
      <c r="H74" s="407"/>
      <c r="I74" s="407"/>
      <c r="J74" s="407"/>
      <c r="K74" s="407"/>
      <c r="L74" s="407"/>
      <c r="M74" s="407"/>
      <c r="N74" s="407"/>
      <c r="O74" s="407"/>
    </row>
    <row r="75" spans="1:15" ht="15">
      <c r="A75" s="407"/>
      <c r="B75" s="407"/>
      <c r="C75" s="407"/>
      <c r="D75" s="407"/>
      <c r="E75" s="407"/>
      <c r="F75" s="407"/>
      <c r="G75" s="407"/>
      <c r="H75" s="407"/>
      <c r="I75" s="407"/>
      <c r="J75" s="407"/>
      <c r="K75" s="407"/>
      <c r="L75" s="407"/>
      <c r="M75" s="407"/>
      <c r="N75" s="407"/>
      <c r="O75" s="407"/>
    </row>
    <row r="76" spans="1:15" ht="15">
      <c r="A76" s="407"/>
      <c r="B76" s="407"/>
      <c r="C76" s="407"/>
      <c r="D76" s="407"/>
      <c r="E76" s="407"/>
      <c r="F76" s="407"/>
      <c r="G76" s="407"/>
      <c r="H76" s="407"/>
      <c r="I76" s="407"/>
      <c r="J76" s="407"/>
      <c r="K76" s="407"/>
      <c r="L76" s="407"/>
      <c r="M76" s="407"/>
      <c r="N76" s="407"/>
      <c r="O76" s="407"/>
    </row>
    <row r="77" spans="1:15" ht="15">
      <c r="A77" s="407"/>
      <c r="B77" s="407"/>
      <c r="C77" s="407"/>
      <c r="D77" s="407"/>
      <c r="E77" s="407"/>
      <c r="F77" s="407"/>
      <c r="G77" s="407"/>
      <c r="H77" s="407"/>
      <c r="I77" s="407"/>
      <c r="J77" s="407"/>
      <c r="K77" s="407"/>
      <c r="L77" s="407"/>
      <c r="M77" s="407"/>
      <c r="N77" s="407"/>
      <c r="O77" s="407"/>
    </row>
    <row r="78" spans="1:15" ht="15">
      <c r="A78" s="407"/>
      <c r="B78" s="407"/>
      <c r="C78" s="407"/>
      <c r="D78" s="407"/>
      <c r="E78" s="407"/>
      <c r="F78" s="407"/>
      <c r="G78" s="407"/>
      <c r="H78" s="407"/>
      <c r="I78" s="407"/>
      <c r="J78" s="407"/>
      <c r="K78" s="407"/>
      <c r="L78" s="407"/>
      <c r="M78" s="407"/>
      <c r="N78" s="407"/>
      <c r="O78" s="407"/>
    </row>
    <row r="79" spans="1:15" ht="15">
      <c r="A79" s="407"/>
      <c r="B79" s="407"/>
      <c r="C79" s="407"/>
      <c r="D79" s="407"/>
      <c r="E79" s="407"/>
      <c r="F79" s="407"/>
      <c r="G79" s="407"/>
      <c r="H79" s="407"/>
      <c r="I79" s="407"/>
      <c r="J79" s="407"/>
      <c r="K79" s="407"/>
      <c r="L79" s="407"/>
      <c r="M79" s="407"/>
      <c r="N79" s="407"/>
      <c r="O79" s="407"/>
    </row>
    <row r="80" spans="1:15" ht="15">
      <c r="A80" s="407"/>
      <c r="B80" s="407"/>
      <c r="C80" s="407"/>
      <c r="D80" s="407"/>
      <c r="E80" s="407"/>
      <c r="F80" s="407"/>
      <c r="G80" s="407"/>
      <c r="H80" s="407"/>
      <c r="I80" s="407"/>
      <c r="J80" s="407"/>
      <c r="K80" s="407"/>
      <c r="L80" s="407"/>
      <c r="M80" s="407"/>
      <c r="N80" s="407"/>
      <c r="O80" s="407"/>
    </row>
    <row r="81" spans="1:15" ht="15">
      <c r="A81" s="407"/>
      <c r="B81" s="407"/>
      <c r="C81" s="407"/>
      <c r="D81" s="407"/>
      <c r="E81" s="407"/>
      <c r="F81" s="407"/>
      <c r="G81" s="407"/>
      <c r="H81" s="407"/>
      <c r="I81" s="407"/>
      <c r="J81" s="407"/>
      <c r="K81" s="407"/>
      <c r="L81" s="407"/>
      <c r="M81" s="407"/>
      <c r="N81" s="407"/>
      <c r="O81" s="407"/>
    </row>
    <row r="82" spans="1:15" ht="15">
      <c r="A82" s="407"/>
      <c r="B82" s="407"/>
      <c r="C82" s="407"/>
      <c r="D82" s="407"/>
      <c r="E82" s="407"/>
      <c r="F82" s="407"/>
      <c r="G82" s="407"/>
      <c r="H82" s="407"/>
      <c r="I82" s="407"/>
      <c r="J82" s="407"/>
      <c r="K82" s="407"/>
      <c r="L82" s="407"/>
      <c r="M82" s="407"/>
      <c r="N82" s="407"/>
      <c r="O82" s="407"/>
    </row>
    <row r="83" spans="1:15" ht="15">
      <c r="A83" s="407"/>
      <c r="B83" s="407"/>
      <c r="C83" s="407"/>
      <c r="D83" s="407"/>
      <c r="E83" s="407"/>
      <c r="F83" s="407"/>
      <c r="G83" s="407"/>
      <c r="H83" s="407"/>
      <c r="I83" s="407"/>
      <c r="J83" s="407"/>
      <c r="K83" s="407"/>
      <c r="L83" s="407"/>
      <c r="M83" s="407"/>
      <c r="N83" s="407"/>
      <c r="O83" s="407"/>
    </row>
    <row r="84" spans="1:15" ht="15">
      <c r="A84" s="407"/>
      <c r="B84" s="407"/>
      <c r="C84" s="407"/>
      <c r="D84" s="407"/>
      <c r="E84" s="407"/>
      <c r="F84" s="407"/>
      <c r="G84" s="407"/>
      <c r="H84" s="407"/>
      <c r="I84" s="407"/>
      <c r="J84" s="407"/>
      <c r="K84" s="407"/>
      <c r="L84" s="407"/>
      <c r="M84" s="407"/>
      <c r="N84" s="407"/>
      <c r="O84" s="407"/>
    </row>
    <row r="85" spans="1:15" ht="15">
      <c r="A85" s="407"/>
      <c r="B85" s="407"/>
      <c r="C85" s="407"/>
      <c r="D85" s="407"/>
      <c r="E85" s="407"/>
      <c r="F85" s="407"/>
      <c r="G85" s="407"/>
      <c r="H85" s="407"/>
      <c r="I85" s="407"/>
      <c r="J85" s="407"/>
      <c r="K85" s="407"/>
      <c r="L85" s="407"/>
      <c r="M85" s="407"/>
      <c r="N85" s="407"/>
      <c r="O85" s="407"/>
    </row>
    <row r="86" spans="1:15" ht="15">
      <c r="A86" s="407"/>
      <c r="B86" s="407"/>
      <c r="C86" s="407"/>
      <c r="D86" s="407"/>
      <c r="E86" s="407"/>
      <c r="F86" s="407"/>
      <c r="G86" s="407"/>
      <c r="H86" s="407"/>
      <c r="I86" s="407"/>
      <c r="J86" s="407"/>
      <c r="K86" s="407"/>
      <c r="L86" s="407"/>
      <c r="M86" s="407"/>
      <c r="N86" s="407"/>
      <c r="O86" s="407"/>
    </row>
    <row r="87" spans="1:15" ht="15">
      <c r="A87" s="407"/>
      <c r="B87" s="407"/>
      <c r="C87" s="407"/>
      <c r="D87" s="407"/>
      <c r="E87" s="407"/>
      <c r="F87" s="407"/>
      <c r="G87" s="407"/>
      <c r="H87" s="407"/>
      <c r="I87" s="407"/>
      <c r="J87" s="407"/>
      <c r="K87" s="407"/>
      <c r="L87" s="407"/>
      <c r="M87" s="407"/>
      <c r="N87" s="407"/>
      <c r="O87" s="407"/>
    </row>
    <row r="88" spans="1:15" ht="15">
      <c r="A88" s="407"/>
      <c r="B88" s="407"/>
      <c r="C88" s="407"/>
      <c r="D88" s="407"/>
      <c r="E88" s="407"/>
      <c r="F88" s="407"/>
      <c r="G88" s="407"/>
      <c r="H88" s="407"/>
      <c r="I88" s="407"/>
      <c r="J88" s="407"/>
      <c r="K88" s="407"/>
      <c r="L88" s="407"/>
      <c r="M88" s="407"/>
      <c r="N88" s="407"/>
      <c r="O88" s="407"/>
    </row>
    <row r="89" spans="1:15" ht="15">
      <c r="A89" s="407"/>
      <c r="B89" s="407"/>
      <c r="C89" s="407"/>
      <c r="D89" s="407"/>
      <c r="E89" s="407"/>
      <c r="F89" s="407"/>
      <c r="G89" s="407"/>
      <c r="H89" s="407"/>
      <c r="I89" s="407"/>
      <c r="J89" s="407"/>
      <c r="K89" s="407"/>
      <c r="L89" s="407"/>
      <c r="M89" s="407"/>
      <c r="N89" s="407"/>
      <c r="O89" s="407"/>
    </row>
    <row r="90" spans="1:15" ht="15">
      <c r="A90" s="407"/>
      <c r="B90" s="407"/>
      <c r="C90" s="407"/>
      <c r="D90" s="407"/>
      <c r="E90" s="407"/>
      <c r="F90" s="407"/>
      <c r="G90" s="407"/>
      <c r="H90" s="407"/>
      <c r="I90" s="407"/>
      <c r="J90" s="407"/>
      <c r="K90" s="407"/>
      <c r="L90" s="407"/>
      <c r="M90" s="407"/>
      <c r="N90" s="407"/>
      <c r="O90" s="407"/>
    </row>
    <row r="91" spans="1:15" ht="15">
      <c r="A91" s="407"/>
      <c r="B91" s="407"/>
      <c r="C91" s="407"/>
      <c r="D91" s="407"/>
      <c r="E91" s="407"/>
      <c r="F91" s="407"/>
      <c r="G91" s="407"/>
      <c r="H91" s="407"/>
      <c r="I91" s="407"/>
      <c r="J91" s="407"/>
      <c r="K91" s="407"/>
      <c r="L91" s="407"/>
      <c r="M91" s="407"/>
      <c r="N91" s="407"/>
      <c r="O91" s="407"/>
    </row>
    <row r="92" spans="1:15" ht="15">
      <c r="A92" s="407"/>
      <c r="B92" s="407"/>
      <c r="C92" s="407"/>
      <c r="D92" s="407"/>
      <c r="E92" s="407"/>
      <c r="F92" s="407"/>
      <c r="G92" s="407"/>
      <c r="H92" s="407"/>
      <c r="I92" s="407"/>
      <c r="J92" s="407"/>
      <c r="K92" s="407"/>
      <c r="L92" s="407"/>
      <c r="M92" s="407"/>
      <c r="N92" s="407"/>
      <c r="O92" s="407"/>
    </row>
    <row r="93" spans="1:15" ht="15">
      <c r="A93" s="407"/>
      <c r="B93" s="407"/>
      <c r="C93" s="407"/>
      <c r="D93" s="407"/>
      <c r="E93" s="407"/>
      <c r="F93" s="407"/>
      <c r="G93" s="407"/>
      <c r="H93" s="407"/>
      <c r="I93" s="407"/>
      <c r="J93" s="407"/>
      <c r="K93" s="407"/>
      <c r="L93" s="407"/>
      <c r="M93" s="407"/>
      <c r="N93" s="407"/>
      <c r="O93" s="407"/>
    </row>
    <row r="94" spans="1:15" ht="15">
      <c r="A94" s="407"/>
      <c r="B94" s="407"/>
      <c r="C94" s="407"/>
      <c r="D94" s="407"/>
      <c r="E94" s="407"/>
      <c r="F94" s="407"/>
      <c r="G94" s="407"/>
      <c r="H94" s="407"/>
      <c r="I94" s="407"/>
      <c r="J94" s="407"/>
      <c r="K94" s="407"/>
      <c r="L94" s="407"/>
      <c r="M94" s="407"/>
      <c r="N94" s="407"/>
      <c r="O94" s="407"/>
    </row>
    <row r="95" spans="1:15" ht="15">
      <c r="A95" s="407"/>
      <c r="B95" s="407"/>
      <c r="C95" s="407"/>
      <c r="D95" s="407"/>
      <c r="E95" s="407"/>
      <c r="F95" s="407"/>
      <c r="G95" s="407"/>
      <c r="H95" s="407"/>
      <c r="I95" s="407"/>
      <c r="J95" s="407"/>
      <c r="K95" s="407"/>
      <c r="L95" s="407"/>
      <c r="M95" s="407"/>
      <c r="N95" s="407"/>
      <c r="O95" s="407"/>
    </row>
    <row r="96" spans="1:15" ht="15">
      <c r="A96" s="407"/>
      <c r="B96" s="407"/>
      <c r="C96" s="407"/>
      <c r="D96" s="407"/>
      <c r="E96" s="407"/>
      <c r="F96" s="407"/>
      <c r="G96" s="407"/>
      <c r="H96" s="407"/>
      <c r="I96" s="407"/>
      <c r="J96" s="407"/>
      <c r="K96" s="407"/>
      <c r="L96" s="407"/>
      <c r="M96" s="407"/>
      <c r="N96" s="407"/>
      <c r="O96" s="407"/>
    </row>
    <row r="97" spans="1:15" ht="15">
      <c r="A97" s="407"/>
      <c r="B97" s="407"/>
      <c r="C97" s="407"/>
      <c r="D97" s="407"/>
      <c r="E97" s="407"/>
      <c r="F97" s="407"/>
      <c r="G97" s="407"/>
      <c r="H97" s="407"/>
      <c r="I97" s="407"/>
      <c r="J97" s="407"/>
      <c r="K97" s="407"/>
      <c r="L97" s="407"/>
      <c r="M97" s="407"/>
      <c r="N97" s="407"/>
      <c r="O97" s="407"/>
    </row>
    <row r="98" spans="1:15" ht="15">
      <c r="A98" s="407"/>
      <c r="B98" s="407"/>
      <c r="C98" s="407"/>
      <c r="D98" s="407"/>
      <c r="E98" s="407"/>
      <c r="F98" s="407"/>
      <c r="G98" s="407"/>
      <c r="H98" s="407"/>
      <c r="I98" s="407"/>
      <c r="J98" s="407"/>
      <c r="K98" s="407"/>
      <c r="L98" s="407"/>
      <c r="M98" s="407"/>
      <c r="N98" s="407"/>
      <c r="O98" s="407"/>
    </row>
    <row r="99" spans="1:15" ht="15">
      <c r="A99" s="407"/>
      <c r="B99" s="407"/>
      <c r="C99" s="407"/>
      <c r="D99" s="407"/>
      <c r="E99" s="407"/>
      <c r="F99" s="407"/>
      <c r="G99" s="407"/>
      <c r="H99" s="407"/>
      <c r="I99" s="407"/>
      <c r="J99" s="407"/>
      <c r="K99" s="407"/>
      <c r="L99" s="407"/>
      <c r="M99" s="407"/>
      <c r="N99" s="407"/>
      <c r="O99" s="407"/>
    </row>
    <row r="100" spans="1:15" ht="15">
      <c r="A100" s="407"/>
      <c r="B100" s="407"/>
      <c r="C100" s="407"/>
      <c r="D100" s="407"/>
      <c r="E100" s="407"/>
      <c r="F100" s="407"/>
      <c r="G100" s="407"/>
      <c r="H100" s="407"/>
      <c r="I100" s="407"/>
      <c r="J100" s="407"/>
      <c r="K100" s="407"/>
      <c r="L100" s="407"/>
      <c r="M100" s="407"/>
      <c r="N100" s="407"/>
      <c r="O100" s="407"/>
    </row>
    <row r="101" spans="1:15" ht="15">
      <c r="A101" s="407"/>
      <c r="B101" s="407"/>
      <c r="C101" s="407"/>
      <c r="D101" s="407"/>
      <c r="E101" s="407"/>
      <c r="F101" s="407"/>
      <c r="G101" s="407"/>
      <c r="H101" s="407"/>
      <c r="I101" s="407"/>
      <c r="J101" s="407"/>
      <c r="K101" s="407"/>
      <c r="L101" s="407"/>
      <c r="M101" s="407"/>
      <c r="N101" s="407"/>
      <c r="O101" s="407"/>
    </row>
    <row r="102" spans="1:15" ht="15">
      <c r="A102" s="407"/>
      <c r="B102" s="407"/>
      <c r="C102" s="407"/>
      <c r="D102" s="407"/>
      <c r="E102" s="407"/>
      <c r="F102" s="407"/>
      <c r="G102" s="407"/>
      <c r="H102" s="407"/>
      <c r="I102" s="407"/>
      <c r="J102" s="407"/>
      <c r="K102" s="407"/>
      <c r="L102" s="407"/>
      <c r="M102" s="407"/>
      <c r="N102" s="407"/>
      <c r="O102" s="407"/>
    </row>
    <row r="103" spans="1:15" ht="15">
      <c r="A103" s="407"/>
      <c r="B103" s="407"/>
      <c r="C103" s="407"/>
      <c r="D103" s="407"/>
      <c r="E103" s="407"/>
      <c r="F103" s="407"/>
      <c r="G103" s="407"/>
      <c r="H103" s="407"/>
      <c r="I103" s="407"/>
      <c r="J103" s="407"/>
      <c r="K103" s="407"/>
      <c r="L103" s="407"/>
      <c r="M103" s="407"/>
      <c r="N103" s="407"/>
      <c r="O103" s="407"/>
    </row>
    <row r="104" spans="1:15" ht="15">
      <c r="A104" s="407"/>
      <c r="B104" s="407"/>
      <c r="C104" s="407"/>
      <c r="D104" s="407"/>
      <c r="E104" s="407"/>
      <c r="F104" s="407"/>
      <c r="G104" s="407"/>
      <c r="H104" s="407"/>
      <c r="I104" s="407"/>
      <c r="J104" s="407"/>
      <c r="K104" s="407"/>
      <c r="L104" s="407"/>
      <c r="M104" s="407"/>
      <c r="N104" s="407"/>
      <c r="O104" s="407"/>
    </row>
    <row r="105" spans="1:15" ht="15">
      <c r="A105" s="407"/>
      <c r="B105" s="407"/>
      <c r="C105" s="407"/>
      <c r="D105" s="407"/>
      <c r="E105" s="407"/>
      <c r="F105" s="407"/>
      <c r="G105" s="407"/>
      <c r="H105" s="407"/>
      <c r="I105" s="407"/>
      <c r="J105" s="407"/>
      <c r="K105" s="407"/>
      <c r="L105" s="407"/>
      <c r="M105" s="407"/>
      <c r="N105" s="407"/>
      <c r="O105" s="407"/>
    </row>
    <row r="106" spans="1:15" ht="15">
      <c r="A106" s="407"/>
      <c r="B106" s="407"/>
      <c r="C106" s="407"/>
      <c r="D106" s="407"/>
      <c r="E106" s="407"/>
      <c r="F106" s="407"/>
      <c r="G106" s="407"/>
      <c r="H106" s="407"/>
      <c r="I106" s="407"/>
      <c r="J106" s="407"/>
      <c r="K106" s="407"/>
      <c r="L106" s="407"/>
      <c r="M106" s="407"/>
      <c r="N106" s="407"/>
      <c r="O106" s="407"/>
    </row>
    <row r="107" spans="1:15" ht="15">
      <c r="A107" s="407"/>
      <c r="B107" s="407"/>
      <c r="C107" s="407"/>
      <c r="D107" s="407"/>
      <c r="E107" s="407"/>
      <c r="F107" s="407"/>
      <c r="G107" s="407"/>
      <c r="H107" s="407"/>
      <c r="I107" s="407"/>
      <c r="J107" s="407"/>
      <c r="K107" s="407"/>
      <c r="L107" s="407"/>
      <c r="M107" s="407"/>
      <c r="N107" s="407"/>
      <c r="O107" s="407"/>
    </row>
    <row r="108" spans="1:15" ht="15">
      <c r="A108" s="407"/>
      <c r="B108" s="407"/>
      <c r="C108" s="407"/>
      <c r="D108" s="407"/>
      <c r="E108" s="407"/>
      <c r="F108" s="407"/>
      <c r="G108" s="407"/>
      <c r="H108" s="407"/>
      <c r="I108" s="407"/>
      <c r="J108" s="407"/>
      <c r="K108" s="407"/>
      <c r="L108" s="407"/>
      <c r="M108" s="407"/>
      <c r="N108" s="407"/>
      <c r="O108" s="407"/>
    </row>
    <row r="109" spans="1:15" ht="15">
      <c r="A109" s="407"/>
      <c r="B109" s="407"/>
      <c r="C109" s="407"/>
      <c r="D109" s="407"/>
      <c r="E109" s="407"/>
      <c r="F109" s="407"/>
      <c r="G109" s="407"/>
      <c r="H109" s="407"/>
      <c r="I109" s="407"/>
      <c r="J109" s="407"/>
      <c r="K109" s="407"/>
      <c r="L109" s="407"/>
      <c r="M109" s="407"/>
      <c r="N109" s="407"/>
      <c r="O109" s="407"/>
    </row>
    <row r="110" spans="1:15" ht="15">
      <c r="A110" s="407"/>
      <c r="B110" s="407"/>
      <c r="C110" s="407"/>
      <c r="D110" s="407"/>
      <c r="E110" s="407"/>
      <c r="F110" s="407"/>
      <c r="G110" s="407"/>
      <c r="H110" s="407"/>
      <c r="I110" s="407"/>
      <c r="J110" s="407"/>
      <c r="K110" s="407"/>
      <c r="L110" s="407"/>
      <c r="M110" s="407"/>
      <c r="N110" s="407"/>
      <c r="O110" s="407"/>
    </row>
    <row r="111" spans="1:15" ht="15">
      <c r="A111" s="407"/>
      <c r="B111" s="407"/>
      <c r="C111" s="407"/>
      <c r="D111" s="407"/>
      <c r="E111" s="407"/>
      <c r="F111" s="407"/>
      <c r="G111" s="407"/>
      <c r="H111" s="407"/>
      <c r="I111" s="407"/>
      <c r="J111" s="407"/>
      <c r="K111" s="407"/>
      <c r="L111" s="407"/>
      <c r="M111" s="407"/>
      <c r="N111" s="407"/>
      <c r="O111" s="407"/>
    </row>
    <row r="112" spans="1:15" ht="15">
      <c r="A112" s="407"/>
      <c r="B112" s="407"/>
      <c r="C112" s="407"/>
      <c r="D112" s="407"/>
      <c r="E112" s="407"/>
      <c r="F112" s="407"/>
      <c r="G112" s="407"/>
      <c r="H112" s="407"/>
      <c r="I112" s="407"/>
      <c r="J112" s="407"/>
      <c r="K112" s="407"/>
      <c r="L112" s="407"/>
      <c r="M112" s="407"/>
      <c r="N112" s="407"/>
      <c r="O112" s="407"/>
    </row>
    <row r="113" spans="1:15" ht="15">
      <c r="A113" s="407"/>
      <c r="B113" s="407"/>
      <c r="C113" s="407"/>
      <c r="D113" s="407"/>
      <c r="E113" s="407"/>
      <c r="F113" s="407"/>
      <c r="G113" s="407"/>
      <c r="H113" s="407"/>
      <c r="I113" s="407"/>
      <c r="J113" s="407"/>
      <c r="K113" s="407"/>
      <c r="L113" s="407"/>
      <c r="M113" s="407"/>
      <c r="N113" s="407"/>
      <c r="O113" s="407"/>
    </row>
    <row r="114" spans="1:15" ht="15">
      <c r="A114" s="407"/>
      <c r="B114" s="407"/>
      <c r="C114" s="407"/>
      <c r="D114" s="407"/>
      <c r="E114" s="407"/>
      <c r="F114" s="407"/>
      <c r="G114" s="407"/>
      <c r="H114" s="407"/>
      <c r="I114" s="407"/>
      <c r="J114" s="407"/>
      <c r="K114" s="407"/>
      <c r="L114" s="407"/>
      <c r="M114" s="407"/>
      <c r="N114" s="407"/>
      <c r="O114" s="407"/>
    </row>
    <row r="115" spans="1:15" ht="15">
      <c r="A115" s="407"/>
      <c r="B115" s="407"/>
      <c r="C115" s="407"/>
      <c r="D115" s="407"/>
      <c r="E115" s="407"/>
      <c r="F115" s="407"/>
      <c r="G115" s="407"/>
      <c r="H115" s="407"/>
      <c r="I115" s="407"/>
      <c r="J115" s="407"/>
      <c r="K115" s="407"/>
      <c r="L115" s="407"/>
      <c r="M115" s="407"/>
      <c r="N115" s="407"/>
      <c r="O115" s="407"/>
    </row>
    <row r="116" spans="1:15" ht="15">
      <c r="A116" s="407"/>
      <c r="B116" s="407"/>
      <c r="C116" s="407"/>
      <c r="D116" s="407"/>
      <c r="E116" s="407"/>
      <c r="F116" s="407"/>
      <c r="G116" s="407"/>
      <c r="H116" s="407"/>
      <c r="I116" s="407"/>
      <c r="J116" s="407"/>
      <c r="K116" s="407"/>
      <c r="L116" s="407"/>
      <c r="M116" s="407"/>
      <c r="N116" s="407"/>
      <c r="O116" s="407"/>
    </row>
    <row r="117" spans="1:15" ht="15">
      <c r="A117" s="407"/>
      <c r="B117" s="407"/>
      <c r="C117" s="407"/>
      <c r="D117" s="407"/>
      <c r="E117" s="407"/>
      <c r="F117" s="407"/>
      <c r="G117" s="407"/>
      <c r="H117" s="407"/>
      <c r="I117" s="407"/>
      <c r="J117" s="407"/>
      <c r="K117" s="407"/>
      <c r="L117" s="407"/>
      <c r="M117" s="407"/>
      <c r="N117" s="407"/>
      <c r="O117" s="407"/>
    </row>
    <row r="118" spans="1:15" ht="15">
      <c r="A118" s="407"/>
      <c r="B118" s="407"/>
      <c r="C118" s="407"/>
      <c r="D118" s="407"/>
      <c r="E118" s="407"/>
      <c r="F118" s="407"/>
      <c r="G118" s="407"/>
      <c r="H118" s="407"/>
      <c r="I118" s="407"/>
      <c r="J118" s="407"/>
      <c r="K118" s="407"/>
      <c r="L118" s="407"/>
      <c r="M118" s="407"/>
      <c r="N118" s="407"/>
      <c r="O118" s="407"/>
    </row>
    <row r="119" spans="1:15" ht="15">
      <c r="A119" s="407"/>
      <c r="B119" s="407"/>
      <c r="C119" s="407"/>
      <c r="D119" s="407"/>
      <c r="E119" s="407"/>
      <c r="F119" s="407"/>
      <c r="G119" s="407"/>
      <c r="H119" s="407"/>
      <c r="I119" s="407"/>
      <c r="J119" s="407"/>
      <c r="K119" s="407"/>
      <c r="L119" s="407"/>
      <c r="M119" s="407"/>
      <c r="N119" s="407"/>
      <c r="O119" s="407"/>
    </row>
    <row r="120" spans="1:15" ht="15">
      <c r="A120" s="407"/>
      <c r="B120" s="407"/>
      <c r="C120" s="407"/>
      <c r="D120" s="407"/>
      <c r="E120" s="407"/>
      <c r="F120" s="407"/>
      <c r="G120" s="407"/>
      <c r="H120" s="407"/>
      <c r="I120" s="407"/>
      <c r="J120" s="407"/>
      <c r="K120" s="407"/>
      <c r="L120" s="407"/>
      <c r="M120" s="407"/>
      <c r="N120" s="407"/>
      <c r="O120" s="407"/>
    </row>
    <row r="121" spans="1:15" ht="15">
      <c r="A121" s="407"/>
      <c r="B121" s="407"/>
      <c r="C121" s="407"/>
      <c r="D121" s="407"/>
      <c r="E121" s="407"/>
      <c r="F121" s="407"/>
      <c r="G121" s="407"/>
      <c r="H121" s="407"/>
      <c r="I121" s="407"/>
      <c r="J121" s="407"/>
      <c r="K121" s="407"/>
      <c r="L121" s="407"/>
      <c r="M121" s="407"/>
      <c r="N121" s="407"/>
      <c r="O121" s="407"/>
    </row>
    <row r="122" spans="1:15" ht="15">
      <c r="A122" s="407"/>
      <c r="B122" s="407"/>
      <c r="C122" s="407"/>
      <c r="D122" s="407"/>
      <c r="E122" s="407"/>
      <c r="F122" s="407"/>
      <c r="G122" s="407"/>
      <c r="H122" s="407"/>
      <c r="I122" s="407"/>
      <c r="J122" s="407"/>
      <c r="K122" s="407"/>
      <c r="L122" s="407"/>
      <c r="M122" s="407"/>
      <c r="N122" s="407"/>
      <c r="O122" s="407"/>
    </row>
    <row r="123" spans="1:15" ht="15">
      <c r="A123" s="407"/>
      <c r="B123" s="407"/>
      <c r="C123" s="407"/>
      <c r="D123" s="407"/>
      <c r="E123" s="407"/>
      <c r="F123" s="407"/>
      <c r="G123" s="407"/>
      <c r="H123" s="407"/>
      <c r="I123" s="407"/>
      <c r="J123" s="407"/>
      <c r="K123" s="407"/>
      <c r="L123" s="407"/>
      <c r="M123" s="407"/>
      <c r="N123" s="407"/>
      <c r="O123" s="407"/>
    </row>
    <row r="124" spans="1:15" ht="15">
      <c r="A124" s="407"/>
      <c r="B124" s="407"/>
      <c r="C124" s="407"/>
      <c r="D124" s="407"/>
      <c r="E124" s="407"/>
      <c r="F124" s="407"/>
      <c r="G124" s="407"/>
      <c r="H124" s="407"/>
      <c r="I124" s="407"/>
      <c r="J124" s="407"/>
      <c r="K124" s="407"/>
      <c r="L124" s="407"/>
      <c r="M124" s="407"/>
      <c r="N124" s="407"/>
      <c r="O124" s="407"/>
    </row>
    <row r="125" spans="1:15" ht="15">
      <c r="A125" s="407"/>
      <c r="B125" s="407"/>
      <c r="C125" s="407"/>
      <c r="D125" s="407"/>
      <c r="E125" s="407"/>
      <c r="F125" s="407"/>
      <c r="G125" s="407"/>
      <c r="H125" s="407"/>
      <c r="I125" s="407"/>
      <c r="J125" s="407"/>
      <c r="K125" s="407"/>
      <c r="L125" s="407"/>
      <c r="M125" s="407"/>
      <c r="N125" s="407"/>
      <c r="O125" s="407"/>
    </row>
    <row r="126" spans="1:15" ht="15">
      <c r="A126" s="407"/>
      <c r="B126" s="407"/>
      <c r="C126" s="407"/>
      <c r="D126" s="407"/>
      <c r="E126" s="407"/>
      <c r="F126" s="407"/>
      <c r="G126" s="407"/>
      <c r="H126" s="407"/>
      <c r="I126" s="407"/>
      <c r="J126" s="407"/>
      <c r="K126" s="407"/>
      <c r="L126" s="407"/>
      <c r="M126" s="407"/>
      <c r="N126" s="407"/>
      <c r="O126" s="407"/>
    </row>
    <row r="127" spans="1:15" ht="15">
      <c r="A127" s="407"/>
      <c r="B127" s="407"/>
      <c r="C127" s="407"/>
      <c r="D127" s="407"/>
      <c r="E127" s="407"/>
      <c r="F127" s="407"/>
      <c r="G127" s="407"/>
      <c r="H127" s="407"/>
      <c r="I127" s="407"/>
      <c r="J127" s="407"/>
      <c r="K127" s="407"/>
      <c r="L127" s="407"/>
      <c r="M127" s="407"/>
      <c r="N127" s="407"/>
      <c r="O127" s="407"/>
    </row>
    <row r="128" spans="1:15" ht="15">
      <c r="A128" s="407"/>
      <c r="B128" s="407"/>
      <c r="C128" s="407"/>
      <c r="D128" s="407"/>
      <c r="E128" s="407"/>
      <c r="F128" s="407"/>
      <c r="G128" s="407"/>
      <c r="H128" s="407"/>
      <c r="I128" s="407"/>
      <c r="J128" s="407"/>
      <c r="K128" s="407"/>
      <c r="L128" s="407"/>
      <c r="M128" s="407"/>
      <c r="N128" s="407"/>
      <c r="O128" s="407"/>
    </row>
    <row r="129" spans="1:15" ht="15">
      <c r="A129" s="407"/>
      <c r="B129" s="407"/>
      <c r="C129" s="407"/>
      <c r="D129" s="407"/>
      <c r="E129" s="407"/>
      <c r="F129" s="407"/>
      <c r="G129" s="407"/>
      <c r="H129" s="407"/>
      <c r="I129" s="407"/>
      <c r="J129" s="407"/>
      <c r="K129" s="407"/>
      <c r="L129" s="407"/>
      <c r="M129" s="407"/>
      <c r="N129" s="407"/>
      <c r="O129" s="407"/>
    </row>
    <row r="130" spans="1:15" ht="15">
      <c r="A130" s="407"/>
      <c r="B130" s="407"/>
      <c r="C130" s="407"/>
      <c r="D130" s="407"/>
      <c r="E130" s="407"/>
      <c r="F130" s="407"/>
      <c r="G130" s="407"/>
      <c r="H130" s="407"/>
      <c r="I130" s="407"/>
      <c r="J130" s="407"/>
      <c r="K130" s="407"/>
      <c r="L130" s="407"/>
      <c r="M130" s="407"/>
      <c r="N130" s="407"/>
      <c r="O130" s="407"/>
    </row>
    <row r="131" spans="1:15" ht="15">
      <c r="A131" s="407"/>
      <c r="B131" s="407"/>
      <c r="C131" s="407"/>
      <c r="D131" s="407"/>
      <c r="E131" s="407"/>
      <c r="F131" s="407"/>
      <c r="G131" s="407"/>
      <c r="H131" s="407"/>
      <c r="I131" s="407"/>
      <c r="J131" s="407"/>
      <c r="K131" s="407"/>
      <c r="L131" s="407"/>
      <c r="M131" s="407"/>
      <c r="N131" s="407"/>
      <c r="O131" s="407"/>
    </row>
    <row r="132" spans="1:15" ht="15">
      <c r="A132" s="407"/>
      <c r="B132" s="407"/>
      <c r="C132" s="407"/>
      <c r="D132" s="407"/>
      <c r="E132" s="407"/>
      <c r="F132" s="407"/>
      <c r="G132" s="407"/>
      <c r="H132" s="407"/>
      <c r="I132" s="407"/>
      <c r="J132" s="407"/>
      <c r="K132" s="407"/>
      <c r="L132" s="407"/>
      <c r="M132" s="407"/>
      <c r="N132" s="407"/>
      <c r="O132" s="407"/>
    </row>
    <row r="133" spans="1:15" ht="15">
      <c r="A133" s="407"/>
      <c r="B133" s="407"/>
      <c r="C133" s="407"/>
      <c r="D133" s="407"/>
      <c r="E133" s="407"/>
      <c r="F133" s="407"/>
      <c r="G133" s="407"/>
      <c r="H133" s="407"/>
      <c r="I133" s="407"/>
      <c r="J133" s="407"/>
      <c r="K133" s="407"/>
      <c r="L133" s="407"/>
      <c r="M133" s="407"/>
      <c r="N133" s="407"/>
      <c r="O133" s="407"/>
    </row>
    <row r="134" spans="1:15" ht="15">
      <c r="A134" s="407"/>
      <c r="B134" s="407"/>
      <c r="C134" s="407"/>
      <c r="D134" s="407"/>
      <c r="E134" s="407"/>
      <c r="F134" s="407"/>
      <c r="G134" s="407"/>
      <c r="H134" s="407"/>
      <c r="I134" s="407"/>
      <c r="J134" s="407"/>
      <c r="K134" s="407"/>
      <c r="L134" s="407"/>
      <c r="M134" s="407"/>
      <c r="N134" s="407"/>
      <c r="O134" s="407"/>
    </row>
    <row r="135" spans="1:15" ht="15">
      <c r="A135" s="407"/>
      <c r="B135" s="407"/>
      <c r="C135" s="407"/>
      <c r="D135" s="407"/>
      <c r="E135" s="407"/>
      <c r="F135" s="407"/>
      <c r="G135" s="407"/>
      <c r="H135" s="407"/>
      <c r="I135" s="407"/>
      <c r="J135" s="407"/>
      <c r="K135" s="407"/>
      <c r="L135" s="407"/>
      <c r="M135" s="407"/>
      <c r="N135" s="407"/>
      <c r="O135" s="407"/>
    </row>
    <row r="136" spans="1:15" ht="15">
      <c r="A136" s="407"/>
      <c r="B136" s="407"/>
      <c r="C136" s="407"/>
      <c r="D136" s="407"/>
      <c r="E136" s="407"/>
      <c r="F136" s="407"/>
      <c r="G136" s="407"/>
      <c r="H136" s="407"/>
      <c r="I136" s="407"/>
      <c r="J136" s="407"/>
      <c r="K136" s="407"/>
      <c r="L136" s="407"/>
      <c r="M136" s="407"/>
      <c r="N136" s="407"/>
      <c r="O136" s="407"/>
    </row>
    <row r="137" spans="1:15" ht="15">
      <c r="A137" s="407"/>
      <c r="B137" s="407"/>
      <c r="C137" s="407"/>
      <c r="D137" s="407"/>
      <c r="E137" s="407"/>
      <c r="F137" s="407"/>
      <c r="G137" s="407"/>
      <c r="H137" s="407"/>
      <c r="I137" s="407"/>
      <c r="J137" s="407"/>
      <c r="K137" s="407"/>
      <c r="L137" s="407"/>
      <c r="M137" s="407"/>
      <c r="N137" s="407"/>
      <c r="O137" s="407"/>
    </row>
    <row r="138" spans="1:15" ht="15">
      <c r="A138" s="407"/>
      <c r="B138" s="407"/>
      <c r="C138" s="407"/>
      <c r="D138" s="407"/>
      <c r="E138" s="407"/>
      <c r="F138" s="407"/>
      <c r="G138" s="407"/>
      <c r="H138" s="407"/>
      <c r="I138" s="407"/>
      <c r="J138" s="407"/>
      <c r="K138" s="407"/>
      <c r="L138" s="407"/>
      <c r="M138" s="407"/>
      <c r="N138" s="407"/>
      <c r="O138" s="407"/>
    </row>
    <row r="139" spans="1:15" ht="15">
      <c r="A139" s="407"/>
      <c r="B139" s="407"/>
      <c r="C139" s="407"/>
      <c r="D139" s="407"/>
      <c r="E139" s="407"/>
      <c r="F139" s="407"/>
      <c r="G139" s="407"/>
      <c r="H139" s="407"/>
      <c r="I139" s="407"/>
      <c r="J139" s="407"/>
      <c r="K139" s="407"/>
      <c r="L139" s="407"/>
      <c r="M139" s="407"/>
      <c r="N139" s="407"/>
      <c r="O139" s="407"/>
    </row>
    <row r="140" spans="1:15" ht="15">
      <c r="A140" s="407"/>
      <c r="B140" s="407"/>
      <c r="C140" s="407"/>
      <c r="D140" s="407"/>
      <c r="E140" s="407"/>
      <c r="F140" s="407"/>
      <c r="G140" s="407"/>
      <c r="H140" s="407"/>
      <c r="I140" s="407"/>
      <c r="J140" s="407"/>
      <c r="K140" s="407"/>
      <c r="L140" s="407"/>
      <c r="M140" s="407"/>
      <c r="N140" s="407"/>
      <c r="O140" s="407"/>
    </row>
    <row r="141" spans="1:15" ht="15">
      <c r="A141" s="407"/>
      <c r="B141" s="407"/>
      <c r="C141" s="407"/>
      <c r="D141" s="407"/>
      <c r="E141" s="407"/>
      <c r="F141" s="407"/>
      <c r="G141" s="407"/>
      <c r="H141" s="407"/>
      <c r="I141" s="407"/>
      <c r="J141" s="407"/>
      <c r="K141" s="407"/>
      <c r="L141" s="407"/>
      <c r="M141" s="407"/>
      <c r="N141" s="407"/>
      <c r="O141" s="407"/>
    </row>
    <row r="142" spans="1:15" ht="15">
      <c r="A142" s="407"/>
      <c r="B142" s="407"/>
      <c r="C142" s="407"/>
      <c r="D142" s="407"/>
      <c r="E142" s="407"/>
      <c r="F142" s="407"/>
      <c r="G142" s="407"/>
      <c r="H142" s="407"/>
      <c r="I142" s="407"/>
      <c r="J142" s="407"/>
      <c r="K142" s="407"/>
      <c r="L142" s="407"/>
      <c r="M142" s="407"/>
      <c r="N142" s="407"/>
      <c r="O142" s="407"/>
    </row>
    <row r="143" spans="1:15" ht="15">
      <c r="A143" s="407"/>
      <c r="B143" s="407"/>
      <c r="C143" s="407"/>
      <c r="D143" s="407"/>
      <c r="E143" s="407"/>
      <c r="F143" s="407"/>
      <c r="G143" s="407"/>
      <c r="H143" s="407"/>
      <c r="I143" s="407"/>
      <c r="J143" s="407"/>
      <c r="K143" s="407"/>
      <c r="L143" s="407"/>
      <c r="M143" s="407"/>
      <c r="N143" s="407"/>
      <c r="O143" s="407"/>
    </row>
    <row r="144" spans="1:15" ht="15">
      <c r="A144" s="407"/>
      <c r="B144" s="407"/>
      <c r="C144" s="407"/>
      <c r="D144" s="407"/>
      <c r="E144" s="407"/>
      <c r="F144" s="407"/>
      <c r="G144" s="407"/>
      <c r="H144" s="407"/>
      <c r="I144" s="407"/>
      <c r="J144" s="407"/>
      <c r="K144" s="407"/>
      <c r="L144" s="407"/>
      <c r="M144" s="407"/>
      <c r="N144" s="407"/>
      <c r="O144" s="407"/>
    </row>
    <row r="145" spans="1:15" ht="15">
      <c r="A145" s="407"/>
      <c r="B145" s="407"/>
      <c r="C145" s="407"/>
      <c r="D145" s="407"/>
      <c r="E145" s="407"/>
      <c r="F145" s="407"/>
      <c r="G145" s="407"/>
      <c r="H145" s="407"/>
      <c r="I145" s="407"/>
      <c r="J145" s="407"/>
      <c r="K145" s="407"/>
      <c r="L145" s="407"/>
      <c r="M145" s="407"/>
      <c r="N145" s="407"/>
      <c r="O145" s="407"/>
    </row>
    <row r="146" spans="1:15" ht="15">
      <c r="A146" s="407"/>
      <c r="B146" s="407"/>
      <c r="C146" s="407"/>
      <c r="D146" s="407"/>
      <c r="E146" s="407"/>
      <c r="F146" s="407"/>
      <c r="G146" s="407"/>
      <c r="H146" s="407"/>
      <c r="I146" s="407"/>
      <c r="J146" s="407"/>
      <c r="K146" s="407"/>
      <c r="L146" s="407"/>
      <c r="M146" s="407"/>
      <c r="N146" s="407"/>
      <c r="O146" s="407"/>
    </row>
    <row r="147" spans="1:15" ht="15">
      <c r="A147" s="407"/>
      <c r="B147" s="407"/>
      <c r="C147" s="407"/>
      <c r="D147" s="407"/>
      <c r="E147" s="407"/>
      <c r="F147" s="407"/>
      <c r="G147" s="407"/>
      <c r="H147" s="407"/>
      <c r="I147" s="407"/>
      <c r="J147" s="407"/>
      <c r="K147" s="407"/>
      <c r="L147" s="407"/>
      <c r="M147" s="407"/>
      <c r="N147" s="407"/>
      <c r="O147" s="407"/>
    </row>
    <row r="148" spans="1:15" ht="15">
      <c r="A148" s="407"/>
      <c r="B148" s="407"/>
      <c r="C148" s="407"/>
      <c r="D148" s="407"/>
      <c r="E148" s="407"/>
      <c r="F148" s="407"/>
      <c r="G148" s="407"/>
      <c r="H148" s="407"/>
      <c r="I148" s="407"/>
      <c r="J148" s="407"/>
      <c r="K148" s="407"/>
      <c r="L148" s="407"/>
      <c r="M148" s="407"/>
      <c r="N148" s="407"/>
      <c r="O148" s="407"/>
    </row>
    <row r="149" spans="1:15" ht="15">
      <c r="A149" s="407"/>
      <c r="B149" s="407"/>
      <c r="C149" s="407"/>
      <c r="D149" s="407"/>
      <c r="E149" s="407"/>
      <c r="F149" s="407"/>
      <c r="G149" s="407"/>
      <c r="H149" s="407"/>
      <c r="I149" s="407"/>
      <c r="J149" s="407"/>
      <c r="K149" s="407"/>
      <c r="L149" s="407"/>
      <c r="M149" s="407"/>
      <c r="N149" s="407"/>
      <c r="O149" s="407"/>
    </row>
    <row r="150" spans="1:15" ht="15">
      <c r="A150" s="407"/>
      <c r="B150" s="407"/>
      <c r="C150" s="407"/>
      <c r="D150" s="407"/>
      <c r="E150" s="407"/>
      <c r="F150" s="407"/>
      <c r="G150" s="407"/>
      <c r="H150" s="407"/>
      <c r="I150" s="407"/>
      <c r="J150" s="407"/>
      <c r="K150" s="407"/>
      <c r="L150" s="407"/>
      <c r="M150" s="407"/>
      <c r="N150" s="407"/>
      <c r="O150" s="407"/>
    </row>
    <row r="151" spans="1:15" ht="15">
      <c r="A151" s="407"/>
      <c r="B151" s="407"/>
      <c r="C151" s="407"/>
      <c r="D151" s="407"/>
      <c r="E151" s="407"/>
      <c r="F151" s="407"/>
      <c r="G151" s="407"/>
      <c r="H151" s="407"/>
      <c r="I151" s="407"/>
      <c r="J151" s="407"/>
      <c r="K151" s="407"/>
      <c r="L151" s="407"/>
      <c r="M151" s="407"/>
      <c r="N151" s="407"/>
      <c r="O151" s="407"/>
    </row>
    <row r="152" spans="1:15" ht="15">
      <c r="A152" s="407"/>
      <c r="B152" s="407"/>
      <c r="C152" s="407"/>
      <c r="D152" s="407"/>
      <c r="E152" s="407"/>
      <c r="F152" s="407"/>
      <c r="G152" s="407"/>
      <c r="H152" s="407"/>
      <c r="I152" s="407"/>
      <c r="J152" s="407"/>
      <c r="K152" s="407"/>
      <c r="L152" s="407"/>
      <c r="M152" s="407"/>
      <c r="N152" s="407"/>
      <c r="O152" s="407"/>
    </row>
    <row r="153" spans="1:15" ht="15">
      <c r="A153" s="407"/>
      <c r="B153" s="407"/>
      <c r="C153" s="407"/>
      <c r="D153" s="407"/>
      <c r="E153" s="407"/>
      <c r="F153" s="407"/>
      <c r="G153" s="407"/>
      <c r="H153" s="407"/>
      <c r="I153" s="407"/>
      <c r="J153" s="407"/>
      <c r="K153" s="407"/>
      <c r="L153" s="407"/>
      <c r="M153" s="407"/>
      <c r="N153" s="407"/>
      <c r="O153" s="407"/>
    </row>
    <row r="154" spans="1:15" ht="15">
      <c r="A154" s="407"/>
      <c r="B154" s="407"/>
      <c r="C154" s="407"/>
      <c r="D154" s="407"/>
      <c r="E154" s="407"/>
      <c r="F154" s="407"/>
      <c r="G154" s="407"/>
      <c r="H154" s="407"/>
      <c r="I154" s="407"/>
      <c r="J154" s="407"/>
      <c r="K154" s="407"/>
      <c r="L154" s="407"/>
      <c r="M154" s="407"/>
      <c r="N154" s="407"/>
      <c r="O154" s="407"/>
    </row>
    <row r="155" spans="1:15" ht="15">
      <c r="A155" s="407"/>
      <c r="B155" s="407"/>
      <c r="C155" s="407"/>
      <c r="D155" s="407"/>
      <c r="E155" s="407"/>
      <c r="F155" s="407"/>
      <c r="G155" s="407"/>
      <c r="H155" s="407"/>
      <c r="I155" s="407"/>
      <c r="J155" s="407"/>
      <c r="K155" s="407"/>
      <c r="L155" s="407"/>
      <c r="M155" s="407"/>
      <c r="N155" s="407"/>
      <c r="O155" s="407"/>
    </row>
  </sheetData>
  <sheetProtection/>
  <mergeCells count="4">
    <mergeCell ref="A2:M2"/>
    <mergeCell ref="A3:M3"/>
    <mergeCell ref="A1:L1"/>
    <mergeCell ref="B13:E13"/>
  </mergeCells>
  <dataValidations count="2">
    <dataValidation type="decimal" allowBlank="1" showInputMessage="1" showErrorMessage="1" sqref="J16:J26">
      <formula1>0.01</formula1>
      <formula2>1</formula2>
    </dataValidation>
    <dataValidation type="decimal" allowBlank="1" showInputMessage="1" showErrorMessage="1" sqref="K15:L15">
      <formula1>-3000000</formula1>
      <formula2>3000000</formula2>
    </dataValidation>
  </dataValidations>
  <printOptions/>
  <pageMargins left="0.7" right="0.7" top="0.75" bottom="0.75" header="0.3" footer="0.3"/>
  <pageSetup fitToHeight="0" fitToWidth="1" orientation="landscape" scale="89"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Q33"/>
  <sheetViews>
    <sheetView zoomScale="75" zoomScaleNormal="75" zoomScalePageLayoutView="0" workbookViewId="0" topLeftCell="A1">
      <selection activeCell="J19" sqref="J19"/>
    </sheetView>
  </sheetViews>
  <sheetFormatPr defaultColWidth="8.88671875" defaultRowHeight="15"/>
  <cols>
    <col min="1" max="1" width="29.88671875" style="23" customWidth="1"/>
    <col min="2" max="2" width="35.21484375" style="23" customWidth="1"/>
    <col min="3" max="3" width="15.5546875" style="23" customWidth="1"/>
    <col min="4" max="4" width="15.21484375" style="23" customWidth="1"/>
    <col min="5" max="5" width="15.6640625" style="23" customWidth="1"/>
    <col min="6" max="6" width="21.4453125" style="23" customWidth="1"/>
    <col min="7" max="16384" width="8.88671875" style="23" customWidth="1"/>
  </cols>
  <sheetData>
    <row r="1" spans="1:17" ht="17.25">
      <c r="A1" s="955" t="s">
        <v>609</v>
      </c>
      <c r="B1" s="956"/>
      <c r="C1" s="956"/>
      <c r="D1" s="956"/>
      <c r="E1" s="956"/>
      <c r="F1" s="956"/>
      <c r="G1" s="308"/>
      <c r="H1" s="308"/>
      <c r="I1" s="308"/>
      <c r="J1" s="308"/>
      <c r="K1" s="308"/>
      <c r="L1" s="308"/>
      <c r="M1" s="308"/>
      <c r="N1" s="308"/>
      <c r="O1" s="308"/>
      <c r="P1" s="308"/>
      <c r="Q1" s="308"/>
    </row>
    <row r="2" spans="1:6" ht="17.25">
      <c r="A2" s="995" t="str">
        <f>+'budget4542.a'!A2</f>
        <v>LOCAL HEALTH DEPARTMENT BUDGET PACKAGE</v>
      </c>
      <c r="B2" s="995"/>
      <c r="C2" s="995"/>
      <c r="D2" s="995"/>
      <c r="E2" s="995"/>
      <c r="F2" s="995"/>
    </row>
    <row r="3" spans="1:6" ht="17.25">
      <c r="A3" s="995" t="s">
        <v>191</v>
      </c>
      <c r="B3" s="995"/>
      <c r="C3" s="995"/>
      <c r="D3" s="995"/>
      <c r="E3" s="995"/>
      <c r="F3" s="995"/>
    </row>
    <row r="4" spans="1:6" ht="15">
      <c r="A4" s="167"/>
      <c r="B4" s="167"/>
      <c r="C4" s="167"/>
      <c r="D4" s="167"/>
      <c r="E4" s="166"/>
      <c r="F4" s="168"/>
    </row>
    <row r="5" spans="1:6" ht="21" customHeight="1" thickBot="1">
      <c r="A5" s="31" t="str">
        <f>+'budget4542.a'!B6</f>
        <v>LOCAL AGENCY:</v>
      </c>
      <c r="B5" s="54">
        <f>+'budget4542.a'!D6</f>
        <v>0</v>
      </c>
      <c r="C5" s="40"/>
      <c r="D5" s="38"/>
      <c r="E5" s="32" t="str">
        <f>+'budget4542.a'!G6</f>
        <v>ORIGINAL BUDG. (Y/N):   </v>
      </c>
      <c r="F5" s="37"/>
    </row>
    <row r="6" spans="1:6" ht="21" customHeight="1" thickBot="1">
      <c r="A6" s="31" t="str">
        <f>+'budget4542.a'!B10</f>
        <v>PROJECT TITLE:                           </v>
      </c>
      <c r="B6" s="54" t="str">
        <f>+'budget4542.a'!D10</f>
        <v>WIC-BFPC Program</v>
      </c>
      <c r="C6" s="40"/>
      <c r="D6" s="38"/>
      <c r="E6" s="32" t="str">
        <f>+'budget4542.a'!G7</f>
        <v>MODIFICATION:                 #</v>
      </c>
      <c r="F6" s="37"/>
    </row>
    <row r="7" spans="1:6" ht="21" customHeight="1" thickBot="1">
      <c r="A7" s="31" t="str">
        <f>+'budget4542.a'!B11</f>
        <v>AWARD NUMBER:                          </v>
      </c>
      <c r="B7" s="54">
        <f>+'budget4542.a'!D11</f>
        <v>0</v>
      </c>
      <c r="C7" s="40"/>
      <c r="D7" s="38"/>
      <c r="E7" s="32" t="str">
        <f>+'budget4542.a'!G8</f>
        <v>SUPPLEMENT:                   #</v>
      </c>
      <c r="F7" s="37"/>
    </row>
    <row r="8" spans="1:6" ht="21" customHeight="1" thickBot="1">
      <c r="A8" s="31" t="str">
        <f>+'budget4542.a'!B15</f>
        <v>AWARD PERIOD:                            </v>
      </c>
      <c r="B8" s="54" t="str">
        <f>+'budget4542.a'!D15</f>
        <v>July 1, 20 through June 30, 2021</v>
      </c>
      <c r="C8" s="40"/>
      <c r="D8" s="38"/>
      <c r="E8" s="32" t="str">
        <f>+'budget4542.a'!G9</f>
        <v>REDUCTION:                       #</v>
      </c>
      <c r="F8" s="37"/>
    </row>
    <row r="9" spans="1:6" ht="21" customHeight="1">
      <c r="A9" s="38"/>
      <c r="B9" s="38"/>
      <c r="C9" s="38"/>
      <c r="D9" s="38"/>
      <c r="E9" s="32" t="str">
        <f>+'budget4542.a'!G5</f>
        <v>DATE SUBMITTED:   </v>
      </c>
      <c r="F9" s="37"/>
    </row>
    <row r="10" spans="1:6" ht="13.5" customHeight="1" thickBot="1">
      <c r="A10" s="39"/>
      <c r="B10" s="38"/>
      <c r="C10" s="38"/>
      <c r="D10" s="38"/>
      <c r="E10" s="39"/>
      <c r="F10" s="38"/>
    </row>
    <row r="11" spans="1:6" ht="23.25" customHeight="1" thickTop="1">
      <c r="A11" s="70"/>
      <c r="B11" s="76"/>
      <c r="C11" s="76"/>
      <c r="D11" s="76"/>
      <c r="E11" s="77" t="s">
        <v>579</v>
      </c>
      <c r="F11" s="71"/>
    </row>
    <row r="12" spans="1:7" ht="15">
      <c r="A12" s="72"/>
      <c r="B12" s="89"/>
      <c r="C12" s="78" t="s">
        <v>5</v>
      </c>
      <c r="D12" s="78" t="s">
        <v>4</v>
      </c>
      <c r="E12" s="78" t="s">
        <v>192</v>
      </c>
      <c r="F12" s="73" t="s">
        <v>4</v>
      </c>
      <c r="G12" s="24"/>
    </row>
    <row r="13" spans="1:7" ht="15.75" thickBot="1">
      <c r="A13" s="74" t="s">
        <v>193</v>
      </c>
      <c r="B13" s="79" t="s">
        <v>194</v>
      </c>
      <c r="C13" s="79" t="s">
        <v>6</v>
      </c>
      <c r="D13" s="79" t="s">
        <v>7</v>
      </c>
      <c r="E13" s="79" t="s">
        <v>195</v>
      </c>
      <c r="F13" s="75" t="s">
        <v>195</v>
      </c>
      <c r="G13" s="24"/>
    </row>
    <row r="14" spans="1:7" ht="21.75" thickBot="1" thickTop="1">
      <c r="A14" s="288"/>
      <c r="B14" s="282"/>
      <c r="C14" s="282"/>
      <c r="D14" s="282"/>
      <c r="E14" s="289"/>
      <c r="F14" s="165"/>
      <c r="G14" s="24"/>
    </row>
    <row r="15" spans="1:6" ht="15" thickBot="1">
      <c r="A15" s="281"/>
      <c r="B15" s="282"/>
      <c r="C15" s="282"/>
      <c r="D15" s="282"/>
      <c r="E15" s="289"/>
      <c r="F15" s="165"/>
    </row>
    <row r="16" spans="1:6" ht="15" thickBot="1">
      <c r="A16" s="281"/>
      <c r="B16" s="282"/>
      <c r="C16" s="282"/>
      <c r="D16" s="282"/>
      <c r="E16" s="289"/>
      <c r="F16" s="165"/>
    </row>
    <row r="17" spans="1:6" ht="15" thickBot="1">
      <c r="A17" s="281"/>
      <c r="B17" s="282"/>
      <c r="C17" s="282"/>
      <c r="D17" s="282"/>
      <c r="E17" s="289"/>
      <c r="F17" s="165"/>
    </row>
    <row r="18" spans="1:6" ht="15" thickBot="1">
      <c r="A18" s="281"/>
      <c r="B18" s="282"/>
      <c r="C18" s="282"/>
      <c r="D18" s="282"/>
      <c r="E18" s="289"/>
      <c r="F18" s="165"/>
    </row>
    <row r="19" spans="1:6" ht="15" thickBot="1">
      <c r="A19" s="281"/>
      <c r="B19" s="282"/>
      <c r="C19" s="282"/>
      <c r="D19" s="282"/>
      <c r="E19" s="289"/>
      <c r="F19" s="165"/>
    </row>
    <row r="20" spans="1:6" ht="15" hidden="1" thickBot="1">
      <c r="A20" s="281"/>
      <c r="B20" s="282"/>
      <c r="C20" s="282"/>
      <c r="D20" s="282"/>
      <c r="E20" s="289"/>
      <c r="F20" s="165"/>
    </row>
    <row r="21" spans="1:6" ht="15" hidden="1" thickBot="1">
      <c r="A21" s="281"/>
      <c r="B21" s="282"/>
      <c r="C21" s="282"/>
      <c r="D21" s="282"/>
      <c r="E21" s="289"/>
      <c r="F21" s="165"/>
    </row>
    <row r="22" spans="1:6" ht="15" hidden="1" thickBot="1">
      <c r="A22" s="281"/>
      <c r="B22" s="282"/>
      <c r="C22" s="282"/>
      <c r="D22" s="282"/>
      <c r="E22" s="289"/>
      <c r="F22" s="165"/>
    </row>
    <row r="23" spans="1:6" ht="15" hidden="1" thickBot="1">
      <c r="A23" s="281"/>
      <c r="B23" s="282"/>
      <c r="C23" s="282"/>
      <c r="D23" s="282"/>
      <c r="E23" s="289"/>
      <c r="F23" s="165"/>
    </row>
    <row r="24" spans="1:6" ht="15" hidden="1" thickBot="1">
      <c r="A24" s="281"/>
      <c r="B24" s="282"/>
      <c r="C24" s="282"/>
      <c r="D24" s="282"/>
      <c r="E24" s="289"/>
      <c r="F24" s="165"/>
    </row>
    <row r="25" spans="1:6" ht="15" thickBot="1">
      <c r="A25" s="281"/>
      <c r="B25" s="282"/>
      <c r="C25" s="282"/>
      <c r="D25" s="282"/>
      <c r="E25" s="289"/>
      <c r="F25" s="165"/>
    </row>
    <row r="26" spans="1:6" ht="15" thickBot="1">
      <c r="A26" s="281"/>
      <c r="B26" s="282"/>
      <c r="C26" s="282"/>
      <c r="D26" s="282"/>
      <c r="E26" s="289"/>
      <c r="F26" s="165"/>
    </row>
    <row r="27" spans="1:6" ht="15" thickBot="1">
      <c r="A27" s="281"/>
      <c r="B27" s="282"/>
      <c r="C27" s="282"/>
      <c r="D27" s="282"/>
      <c r="E27" s="289"/>
      <c r="F27" s="165"/>
    </row>
    <row r="28" spans="1:6" ht="15" thickBot="1">
      <c r="A28" s="281"/>
      <c r="B28" s="282"/>
      <c r="C28" s="282"/>
      <c r="D28" s="282"/>
      <c r="E28" s="289"/>
      <c r="F28" s="165"/>
    </row>
    <row r="29" spans="1:6" ht="30" customHeight="1" thickBot="1">
      <c r="A29" s="172" t="s">
        <v>585</v>
      </c>
      <c r="E29" s="103">
        <f>SUM(E14:E28)</f>
        <v>0</v>
      </c>
      <c r="F29" s="104">
        <f>SUM(F14:F28)</f>
        <v>0</v>
      </c>
    </row>
    <row r="30" spans="2:6" ht="24.75" customHeight="1">
      <c r="B30" s="167"/>
      <c r="C30" s="167"/>
      <c r="D30" s="167"/>
      <c r="E30" s="167"/>
      <c r="F30" s="167"/>
    </row>
    <row r="31" spans="1:6" ht="20.25" customHeight="1">
      <c r="A31" s="171" t="s">
        <v>586</v>
      </c>
      <c r="B31" s="167"/>
      <c r="C31" s="167"/>
      <c r="D31" s="167"/>
      <c r="E31" s="173" t="s">
        <v>587</v>
      </c>
      <c r="F31" s="169">
        <f>'[2]budget4542.a'!H48</f>
        <v>0</v>
      </c>
    </row>
    <row r="32" spans="5:6" ht="15">
      <c r="E32" s="167"/>
      <c r="F32" s="169"/>
    </row>
    <row r="33" spans="4:6" ht="15">
      <c r="D33" s="290"/>
      <c r="E33" s="291" t="s">
        <v>432</v>
      </c>
      <c r="F33" s="292">
        <f>F31-F29</f>
        <v>0</v>
      </c>
    </row>
  </sheetData>
  <sheetProtection/>
  <mergeCells count="3">
    <mergeCell ref="A1:F1"/>
    <mergeCell ref="A2:F2"/>
    <mergeCell ref="A3:F3"/>
  </mergeCells>
  <dataValidations count="1">
    <dataValidation type="whole" allowBlank="1" showInputMessage="1" showErrorMessage="1" sqref="E14:E29">
      <formula1>1</formula1>
      <formula2>3000000</formula2>
    </dataValidation>
  </dataValidations>
  <printOptions/>
  <pageMargins left="0.25" right="0.25" top="0.5" bottom="0.5" header="0.5" footer="0.5"/>
  <pageSetup fitToHeight="1" fitToWidth="1" horizontalDpi="600" verticalDpi="600" orientation="landscape" scale="84"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Q55"/>
  <sheetViews>
    <sheetView zoomScale="75" zoomScaleNormal="75" zoomScalePageLayoutView="0" workbookViewId="0" topLeftCell="A1">
      <pane ySplit="3" topLeftCell="A4" activePane="bottomLeft" state="frozen"/>
      <selection pane="topLeft" activeCell="A1" sqref="A1"/>
      <selection pane="bottomLeft" activeCell="E9" sqref="E9"/>
    </sheetView>
  </sheetViews>
  <sheetFormatPr defaultColWidth="8.88671875" defaultRowHeight="15"/>
  <cols>
    <col min="1" max="1" width="32.77734375" style="23" customWidth="1"/>
    <col min="2" max="2" width="22.5546875" style="23" customWidth="1"/>
    <col min="3" max="3" width="15.5546875" style="23" customWidth="1"/>
    <col min="4" max="4" width="16.10546875" style="23" customWidth="1"/>
    <col min="5" max="5" width="12.77734375" style="23" customWidth="1"/>
    <col min="6" max="6" width="15.3359375" style="23" customWidth="1"/>
    <col min="7" max="7" width="2.5546875" style="23" customWidth="1"/>
    <col min="8" max="8" width="13.77734375" style="23" customWidth="1"/>
    <col min="9" max="9" width="15.5546875" style="23" customWidth="1"/>
    <col min="10" max="10" width="14.10546875" style="23" customWidth="1"/>
    <col min="11" max="11" width="17.88671875" style="23" customWidth="1"/>
    <col min="12" max="12" width="12.10546875" style="23" customWidth="1"/>
    <col min="13" max="13" width="15.77734375" style="23" customWidth="1"/>
    <col min="14" max="14" width="8.88671875" style="23" customWidth="1"/>
    <col min="15" max="15" width="20.88671875" style="473" customWidth="1"/>
    <col min="16" max="16384" width="8.88671875" style="23" customWidth="1"/>
  </cols>
  <sheetData>
    <row r="1" spans="1:17" ht="17.25">
      <c r="A1" s="955" t="s">
        <v>609</v>
      </c>
      <c r="B1" s="956"/>
      <c r="C1" s="956"/>
      <c r="D1" s="956"/>
      <c r="E1" s="956"/>
      <c r="F1" s="956"/>
      <c r="G1" s="956"/>
      <c r="H1" s="956"/>
      <c r="I1" s="956"/>
      <c r="J1" s="956"/>
      <c r="K1" s="956"/>
      <c r="L1" s="956"/>
      <c r="M1" s="956"/>
      <c r="N1" s="308"/>
      <c r="O1" s="472"/>
      <c r="P1" s="308"/>
      <c r="Q1" s="308"/>
    </row>
    <row r="2" spans="1:13" ht="17.25">
      <c r="A2" s="996" t="str">
        <f>+'budget4542.a'!A2</f>
        <v>LOCAL HEALTH DEPARTMENT BUDGET PACKAGE</v>
      </c>
      <c r="B2" s="996"/>
      <c r="C2" s="996"/>
      <c r="D2" s="996"/>
      <c r="E2" s="996"/>
      <c r="F2" s="996"/>
      <c r="G2" s="927"/>
      <c r="H2" s="927"/>
      <c r="I2" s="927"/>
      <c r="J2" s="927"/>
      <c r="K2" s="927"/>
      <c r="L2" s="927"/>
      <c r="M2" s="927"/>
    </row>
    <row r="3" spans="1:13" ht="17.25">
      <c r="A3" s="996" t="s">
        <v>196</v>
      </c>
      <c r="B3" s="996"/>
      <c r="C3" s="996"/>
      <c r="D3" s="996"/>
      <c r="E3" s="996"/>
      <c r="F3" s="996"/>
      <c r="G3" s="927"/>
      <c r="H3" s="927"/>
      <c r="I3" s="927"/>
      <c r="J3" s="927"/>
      <c r="K3" s="927"/>
      <c r="L3" s="927"/>
      <c r="M3" s="927"/>
    </row>
    <row r="4" spans="1:13" ht="15">
      <c r="A4" s="167"/>
      <c r="B4" s="167"/>
      <c r="C4" s="167"/>
      <c r="D4" s="167"/>
      <c r="E4" s="167"/>
      <c r="F4" s="167"/>
      <c r="G4" s="167"/>
      <c r="H4" s="167"/>
      <c r="I4" s="167"/>
      <c r="J4" s="167"/>
      <c r="K4" s="167"/>
      <c r="L4" s="167"/>
      <c r="M4" s="167"/>
    </row>
    <row r="5" spans="1:13" ht="15">
      <c r="A5" s="167"/>
      <c r="B5" s="167"/>
      <c r="C5" s="167"/>
      <c r="D5" s="167"/>
      <c r="E5" s="167"/>
      <c r="F5" s="167"/>
      <c r="G5" s="167"/>
      <c r="H5" s="167"/>
      <c r="I5" s="167"/>
      <c r="J5" s="167"/>
      <c r="K5" s="167"/>
      <c r="L5" s="167"/>
      <c r="M5" s="167"/>
    </row>
    <row r="6" spans="1:13" ht="21" customHeight="1" thickBot="1">
      <c r="A6" s="41" t="str">
        <f>+'budget4542.a'!B6</f>
        <v>LOCAL AGENCY:</v>
      </c>
      <c r="B6" s="124">
        <f>+'budget4542.a'!D6</f>
        <v>0</v>
      </c>
      <c r="C6" s="923"/>
      <c r="D6" s="167"/>
      <c r="E6" s="167"/>
      <c r="F6" s="167"/>
      <c r="G6" s="167"/>
      <c r="H6" s="167"/>
      <c r="I6" s="34" t="str">
        <f>+'budget4542.a'!G6</f>
        <v>ORIGINAL BUDG. (Y/N):   </v>
      </c>
      <c r="J6" s="37"/>
      <c r="K6" s="37"/>
      <c r="L6" s="167"/>
      <c r="M6" s="167"/>
    </row>
    <row r="7" spans="1:13" ht="21" customHeight="1" thickBot="1">
      <c r="A7" s="41" t="str">
        <f>+'budget4542.a'!B10</f>
        <v>PROJECT TITLE:                           </v>
      </c>
      <c r="B7" s="125" t="str">
        <f>+'budget4542.a'!D10</f>
        <v>WIC-BFPC Program</v>
      </c>
      <c r="C7" s="923"/>
      <c r="D7" s="167"/>
      <c r="E7" s="166"/>
      <c r="F7" s="168"/>
      <c r="G7" s="167"/>
      <c r="H7" s="167"/>
      <c r="I7" s="34" t="str">
        <f>+'budget4542.a'!G7</f>
        <v>MODIFICATION:                 #</v>
      </c>
      <c r="J7" s="37"/>
      <c r="K7" s="37"/>
      <c r="L7" s="167"/>
      <c r="M7" s="167"/>
    </row>
    <row r="8" spans="1:13" ht="21" customHeight="1" thickBot="1">
      <c r="A8" s="41" t="str">
        <f>+'budget4542.a'!B11</f>
        <v>AWARD NUMBER:                          </v>
      </c>
      <c r="B8" s="920">
        <f>+'budget4542.a'!D11</f>
        <v>0</v>
      </c>
      <c r="C8" s="257"/>
      <c r="D8" s="167"/>
      <c r="E8" s="166"/>
      <c r="F8" s="168"/>
      <c r="G8" s="167"/>
      <c r="H8" s="167"/>
      <c r="I8" s="34" t="str">
        <f>+'budget4542.a'!G8</f>
        <v>SUPPLEMENT:                   #</v>
      </c>
      <c r="J8" s="37"/>
      <c r="K8" s="37"/>
      <c r="L8" s="167"/>
      <c r="M8" s="167"/>
    </row>
    <row r="9" spans="1:13" ht="21" customHeight="1" thickBot="1">
      <c r="A9" s="41" t="str">
        <f>+'budget4542.a'!B15</f>
        <v>AWARD PERIOD:                            </v>
      </c>
      <c r="B9" s="919" t="str">
        <f>+'budget4542.a'!D15</f>
        <v>July 1, 20 through June 30, 2021</v>
      </c>
      <c r="C9" s="922"/>
      <c r="D9" s="167"/>
      <c r="E9" s="166"/>
      <c r="F9" s="168"/>
      <c r="G9" s="167"/>
      <c r="H9" s="167"/>
      <c r="I9" s="34" t="str">
        <f>+'budget4542.a'!G9</f>
        <v>REDUCTION:                       #</v>
      </c>
      <c r="J9" s="37"/>
      <c r="K9" s="37"/>
      <c r="L9" s="167"/>
      <c r="M9" s="167"/>
    </row>
    <row r="10" spans="1:13" ht="21" customHeight="1">
      <c r="A10" s="39"/>
      <c r="B10" s="39"/>
      <c r="C10" s="921"/>
      <c r="D10" s="167"/>
      <c r="E10" s="166"/>
      <c r="F10" s="168"/>
      <c r="G10" s="167"/>
      <c r="H10" s="167"/>
      <c r="I10" s="32" t="str">
        <f>+'budget4542.a'!G5</f>
        <v>DATE SUBMITTED:   </v>
      </c>
      <c r="J10" s="37"/>
      <c r="K10" s="37"/>
      <c r="L10" s="167"/>
      <c r="M10" s="167"/>
    </row>
    <row r="11" spans="1:13" ht="21" customHeight="1">
      <c r="A11" s="39"/>
      <c r="B11" s="39"/>
      <c r="C11" s="38"/>
      <c r="D11" s="167"/>
      <c r="E11" s="166"/>
      <c r="F11" s="168"/>
      <c r="G11" s="167"/>
      <c r="H11" s="167"/>
      <c r="I11" s="167"/>
      <c r="J11" s="167"/>
      <c r="K11" s="167"/>
      <c r="L11" s="167"/>
      <c r="M11" s="167"/>
    </row>
    <row r="12" spans="1:13" ht="21" customHeight="1">
      <c r="A12" s="39"/>
      <c r="B12" s="39"/>
      <c r="C12" s="38"/>
      <c r="D12" s="39"/>
      <c r="E12" s="38"/>
      <c r="F12" s="171" t="s">
        <v>433</v>
      </c>
      <c r="G12" s="167"/>
      <c r="H12" s="171"/>
      <c r="I12" s="167"/>
      <c r="J12" s="167"/>
      <c r="K12" s="167"/>
      <c r="L12" s="167"/>
      <c r="M12" s="167"/>
    </row>
    <row r="13" spans="1:13" ht="15">
      <c r="A13" s="175"/>
      <c r="B13" s="175"/>
      <c r="C13" s="38"/>
      <c r="D13" s="38"/>
      <c r="E13" s="38"/>
      <c r="F13" s="231" t="s">
        <v>434</v>
      </c>
      <c r="G13" s="167"/>
      <c r="H13" s="231"/>
      <c r="I13" s="167"/>
      <c r="J13" s="167"/>
      <c r="K13" s="167"/>
      <c r="L13" s="167"/>
      <c r="M13" s="167"/>
    </row>
    <row r="14" spans="1:13" ht="17.25">
      <c r="A14" s="181" t="s">
        <v>435</v>
      </c>
      <c r="B14" s="175"/>
      <c r="C14" s="38"/>
      <c r="D14" s="38"/>
      <c r="E14" s="38"/>
      <c r="F14" s="231" t="s">
        <v>436</v>
      </c>
      <c r="G14" s="167"/>
      <c r="H14" s="231"/>
      <c r="I14" s="167"/>
      <c r="J14" s="167"/>
      <c r="K14" s="167"/>
      <c r="L14" s="167"/>
      <c r="M14" s="167"/>
    </row>
    <row r="15" spans="1:13" ht="15.75" thickBot="1">
      <c r="A15" s="175"/>
      <c r="B15" s="175"/>
      <c r="C15" s="38"/>
      <c r="D15" s="38"/>
      <c r="E15" s="38"/>
      <c r="F15" s="38"/>
      <c r="G15" s="167"/>
      <c r="H15" s="167"/>
      <c r="I15" s="167"/>
      <c r="J15" s="167"/>
      <c r="K15" s="167"/>
      <c r="L15" s="167"/>
      <c r="M15" s="167"/>
    </row>
    <row r="16" spans="1:13" ht="18" thickTop="1">
      <c r="A16" s="70"/>
      <c r="B16" s="468"/>
      <c r="C16" s="182"/>
      <c r="D16" s="95"/>
      <c r="E16" s="90"/>
      <c r="F16" s="183" t="s">
        <v>437</v>
      </c>
      <c r="G16" s="227"/>
      <c r="H16" s="184" t="s">
        <v>438</v>
      </c>
      <c r="I16" s="185"/>
      <c r="J16" s="185"/>
      <c r="K16" s="185"/>
      <c r="L16" s="185"/>
      <c r="M16" s="91"/>
    </row>
    <row r="17" spans="1:13" ht="17.25">
      <c r="A17" s="72"/>
      <c r="B17" s="469"/>
      <c r="C17" s="186"/>
      <c r="D17" s="187"/>
      <c r="E17" s="43" t="s">
        <v>437</v>
      </c>
      <c r="F17" s="92" t="s">
        <v>528</v>
      </c>
      <c r="G17" s="227"/>
      <c r="H17" s="188" t="s">
        <v>528</v>
      </c>
      <c r="I17" s="189" t="s">
        <v>439</v>
      </c>
      <c r="J17" s="189" t="s">
        <v>440</v>
      </c>
      <c r="K17" s="1001" t="s">
        <v>445</v>
      </c>
      <c r="L17" s="189" t="s">
        <v>441</v>
      </c>
      <c r="M17" s="1003" t="s">
        <v>442</v>
      </c>
    </row>
    <row r="18" spans="1:13" ht="20.25" customHeight="1">
      <c r="A18" s="306" t="s">
        <v>2</v>
      </c>
      <c r="B18" s="1014" t="s">
        <v>607</v>
      </c>
      <c r="C18" s="189" t="s">
        <v>443</v>
      </c>
      <c r="D18" s="43" t="s">
        <v>197</v>
      </c>
      <c r="E18" s="43" t="s">
        <v>4</v>
      </c>
      <c r="F18" s="92" t="s">
        <v>192</v>
      </c>
      <c r="G18" s="227"/>
      <c r="H18" s="188" t="s">
        <v>192</v>
      </c>
      <c r="I18" s="189" t="s">
        <v>444</v>
      </c>
      <c r="J18" s="189" t="s">
        <v>444</v>
      </c>
      <c r="K18" s="1002"/>
      <c r="L18" s="189" t="s">
        <v>446</v>
      </c>
      <c r="M18" s="1004"/>
    </row>
    <row r="19" spans="1:13" ht="18" customHeight="1" thickBot="1">
      <c r="A19" s="307"/>
      <c r="B19" s="1015"/>
      <c r="C19" s="190" t="s">
        <v>447</v>
      </c>
      <c r="D19" s="230" t="s">
        <v>198</v>
      </c>
      <c r="E19" s="93" t="s">
        <v>195</v>
      </c>
      <c r="F19" s="94" t="s">
        <v>195</v>
      </c>
      <c r="G19" s="227"/>
      <c r="H19" s="191" t="s">
        <v>195</v>
      </c>
      <c r="I19" s="190"/>
      <c r="J19" s="190"/>
      <c r="K19" s="190"/>
      <c r="L19" s="190"/>
      <c r="M19" s="94"/>
    </row>
    <row r="20" spans="1:13" ht="18" customHeight="1" thickBot="1" thickTop="1">
      <c r="A20" s="997" t="s">
        <v>551</v>
      </c>
      <c r="B20" s="998"/>
      <c r="C20" s="192"/>
      <c r="D20" s="193"/>
      <c r="E20" s="194"/>
      <c r="F20" s="194"/>
      <c r="G20" s="229"/>
      <c r="H20" s="195"/>
      <c r="I20" s="196"/>
      <c r="J20" s="196"/>
      <c r="K20" s="197"/>
      <c r="L20" s="196"/>
      <c r="M20" s="197"/>
    </row>
    <row r="21" spans="1:13" ht="18" thickBot="1">
      <c r="A21" s="309"/>
      <c r="B21" s="470"/>
      <c r="C21" s="200"/>
      <c r="D21" s="201"/>
      <c r="E21" s="194"/>
      <c r="F21" s="194"/>
      <c r="G21" s="229"/>
      <c r="H21" s="202"/>
      <c r="I21" s="196"/>
      <c r="J21" s="196"/>
      <c r="K21" s="197"/>
      <c r="L21" s="196"/>
      <c r="M21" s="197"/>
    </row>
    <row r="22" spans="1:13" ht="18" thickBot="1">
      <c r="A22" s="309"/>
      <c r="B22" s="471"/>
      <c r="C22" s="200"/>
      <c r="D22" s="201"/>
      <c r="E22" s="194"/>
      <c r="F22" s="194"/>
      <c r="G22" s="229"/>
      <c r="H22" s="202"/>
      <c r="I22" s="196"/>
      <c r="J22" s="196"/>
      <c r="K22" s="197"/>
      <c r="L22" s="196"/>
      <c r="M22" s="197"/>
    </row>
    <row r="23" spans="1:13" ht="18" thickBot="1">
      <c r="A23" s="309"/>
      <c r="B23" s="471"/>
      <c r="C23" s="200"/>
      <c r="D23" s="201"/>
      <c r="E23" s="194"/>
      <c r="F23" s="194"/>
      <c r="G23" s="229"/>
      <c r="H23" s="202"/>
      <c r="I23" s="196"/>
      <c r="J23" s="196"/>
      <c r="K23" s="197"/>
      <c r="L23" s="196"/>
      <c r="M23" s="197"/>
    </row>
    <row r="24" spans="1:13" ht="18" thickBot="1">
      <c r="A24" s="309"/>
      <c r="B24" s="471"/>
      <c r="C24" s="200"/>
      <c r="D24" s="201"/>
      <c r="E24" s="194"/>
      <c r="F24" s="194"/>
      <c r="G24" s="229"/>
      <c r="H24" s="202"/>
      <c r="I24" s="196"/>
      <c r="J24" s="196"/>
      <c r="K24" s="197"/>
      <c r="L24" s="196"/>
      <c r="M24" s="197"/>
    </row>
    <row r="25" spans="1:13" ht="18" customHeight="1" thickBot="1">
      <c r="A25" s="309"/>
      <c r="B25" s="471"/>
      <c r="C25" s="200"/>
      <c r="D25" s="201"/>
      <c r="E25" s="194"/>
      <c r="F25" s="194"/>
      <c r="G25" s="229"/>
      <c r="H25" s="202"/>
      <c r="I25" s="196"/>
      <c r="J25" s="196"/>
      <c r="K25" s="197"/>
      <c r="L25" s="196"/>
      <c r="M25" s="197"/>
    </row>
    <row r="26" spans="1:13" ht="18" thickBot="1">
      <c r="A26" s="999" t="s">
        <v>448</v>
      </c>
      <c r="B26" s="1000"/>
      <c r="C26" s="203"/>
      <c r="D26" s="204"/>
      <c r="E26" s="205">
        <f>SUM(E20:E25)</f>
        <v>0</v>
      </c>
      <c r="F26" s="105">
        <f>SUM(F20:F25)</f>
        <v>0</v>
      </c>
      <c r="G26" s="229"/>
      <c r="H26" s="105">
        <f>SUM(H20:H25)</f>
        <v>0</v>
      </c>
      <c r="I26" s="196"/>
      <c r="J26" s="196"/>
      <c r="K26" s="197"/>
      <c r="L26" s="196"/>
      <c r="M26" s="197"/>
    </row>
    <row r="27" spans="1:14" ht="39.75" customHeight="1" thickBot="1">
      <c r="A27" s="284"/>
      <c r="B27" s="206"/>
      <c r="C27" s="207"/>
      <c r="D27" s="207"/>
      <c r="E27" s="285"/>
      <c r="F27" s="285"/>
      <c r="G27" s="286"/>
      <c r="H27" s="285"/>
      <c r="I27" s="209"/>
      <c r="J27" s="209"/>
      <c r="K27" s="210"/>
      <c r="L27" s="209"/>
      <c r="M27" s="210"/>
      <c r="N27" s="174"/>
    </row>
    <row r="28" spans="1:13" ht="54.75" customHeight="1" thickBot="1">
      <c r="A28" s="1007" t="s">
        <v>575</v>
      </c>
      <c r="B28" s="1008"/>
      <c r="C28" s="1009"/>
      <c r="D28" s="1009"/>
      <c r="E28" s="1009"/>
      <c r="F28" s="1010"/>
      <c r="G28" s="229"/>
      <c r="H28" s="1011"/>
      <c r="I28" s="1012"/>
      <c r="J28" s="1012"/>
      <c r="K28" s="1012"/>
      <c r="L28" s="1012"/>
      <c r="M28" s="1013"/>
    </row>
    <row r="29" spans="1:13" ht="18" thickBot="1">
      <c r="A29" s="309"/>
      <c r="B29" s="471"/>
      <c r="C29" s="200">
        <v>1198</v>
      </c>
      <c r="D29" s="201"/>
      <c r="E29" s="194"/>
      <c r="F29" s="194"/>
      <c r="G29" s="229"/>
      <c r="H29" s="202"/>
      <c r="I29" s="196"/>
      <c r="J29" s="196"/>
      <c r="K29" s="197"/>
      <c r="L29" s="196"/>
      <c r="M29" s="197"/>
    </row>
    <row r="30" spans="1:13" ht="18" thickBot="1">
      <c r="A30" s="309"/>
      <c r="B30" s="471"/>
      <c r="C30" s="200">
        <v>1198</v>
      </c>
      <c r="D30" s="201"/>
      <c r="E30" s="194"/>
      <c r="F30" s="194"/>
      <c r="G30" s="229"/>
      <c r="H30" s="202"/>
      <c r="I30" s="196"/>
      <c r="J30" s="196"/>
      <c r="K30" s="197"/>
      <c r="L30" s="196"/>
      <c r="M30" s="197"/>
    </row>
    <row r="31" spans="1:13" ht="18" thickBot="1">
      <c r="A31" s="309"/>
      <c r="B31" s="471"/>
      <c r="C31" s="200">
        <v>1198</v>
      </c>
      <c r="D31" s="201"/>
      <c r="E31" s="194"/>
      <c r="F31" s="194"/>
      <c r="G31" s="229"/>
      <c r="H31" s="202"/>
      <c r="I31" s="196"/>
      <c r="J31" s="196"/>
      <c r="K31" s="197"/>
      <c r="L31" s="196"/>
      <c r="M31" s="197"/>
    </row>
    <row r="32" spans="1:13" ht="18" thickBot="1">
      <c r="A32" s="309"/>
      <c r="B32" s="471"/>
      <c r="C32" s="200">
        <v>1198</v>
      </c>
      <c r="D32" s="201"/>
      <c r="E32" s="194"/>
      <c r="F32" s="194"/>
      <c r="G32" s="229"/>
      <c r="H32" s="202"/>
      <c r="I32" s="196"/>
      <c r="J32" s="196"/>
      <c r="K32" s="197"/>
      <c r="L32" s="196"/>
      <c r="M32" s="197"/>
    </row>
    <row r="33" spans="1:13" ht="18" thickBot="1">
      <c r="A33" s="999" t="s">
        <v>574</v>
      </c>
      <c r="B33" s="1000"/>
      <c r="C33" s="203"/>
      <c r="D33" s="204"/>
      <c r="E33" s="205">
        <f>SUM(E29:E32)</f>
        <v>0</v>
      </c>
      <c r="F33" s="105">
        <f>SUM(F29:F32)</f>
        <v>0</v>
      </c>
      <c r="G33" s="229"/>
      <c r="H33" s="105">
        <f>SUM(H28:M32)</f>
        <v>0</v>
      </c>
      <c r="I33" s="196"/>
      <c r="J33" s="196"/>
      <c r="K33" s="197"/>
      <c r="L33" s="196"/>
      <c r="M33" s="197"/>
    </row>
    <row r="34" spans="1:15" s="25" customFormat="1" ht="41.25" customHeight="1" thickBot="1">
      <c r="A34" s="206"/>
      <c r="B34" s="206"/>
      <c r="C34" s="207"/>
      <c r="D34" s="207"/>
      <c r="E34" s="208"/>
      <c r="F34" s="208"/>
      <c r="G34" s="221"/>
      <c r="H34" s="208"/>
      <c r="I34" s="209"/>
      <c r="J34" s="209"/>
      <c r="K34" s="210"/>
      <c r="L34" s="209"/>
      <c r="M34" s="210"/>
      <c r="O34" s="474"/>
    </row>
    <row r="35" spans="1:13" ht="54.75" customHeight="1" thickBot="1">
      <c r="A35" s="1007" t="s">
        <v>449</v>
      </c>
      <c r="B35" s="1008"/>
      <c r="C35" s="1009"/>
      <c r="D35" s="1009"/>
      <c r="E35" s="1009"/>
      <c r="F35" s="1010"/>
      <c r="G35" s="229"/>
      <c r="H35" s="1011"/>
      <c r="I35" s="1012"/>
      <c r="J35" s="1012"/>
      <c r="K35" s="1012"/>
      <c r="L35" s="1012"/>
      <c r="M35" s="1013"/>
    </row>
    <row r="36" spans="1:13" ht="18" thickBot="1">
      <c r="A36" s="309"/>
      <c r="B36" s="471"/>
      <c r="C36" s="283" t="s">
        <v>174</v>
      </c>
      <c r="D36" s="201"/>
      <c r="E36" s="194"/>
      <c r="F36" s="194"/>
      <c r="G36" s="229"/>
      <c r="H36" s="202"/>
      <c r="I36" s="196"/>
      <c r="J36" s="196"/>
      <c r="K36" s="197"/>
      <c r="L36" s="196"/>
      <c r="M36" s="197"/>
    </row>
    <row r="37" spans="1:13" ht="18" thickBot="1">
      <c r="A37" s="309"/>
      <c r="B37" s="471"/>
      <c r="C37" s="283" t="s">
        <v>174</v>
      </c>
      <c r="D37" s="201"/>
      <c r="E37" s="194"/>
      <c r="F37" s="194"/>
      <c r="G37" s="229"/>
      <c r="H37" s="202"/>
      <c r="I37" s="196"/>
      <c r="J37" s="196"/>
      <c r="K37" s="197"/>
      <c r="L37" s="196"/>
      <c r="M37" s="197"/>
    </row>
    <row r="38" spans="1:13" ht="18" customHeight="1" hidden="1" thickBot="1">
      <c r="A38" s="309"/>
      <c r="B38" s="471"/>
      <c r="C38" s="283"/>
      <c r="D38" s="201"/>
      <c r="E38" s="194"/>
      <c r="F38" s="194"/>
      <c r="G38" s="229"/>
      <c r="H38" s="202"/>
      <c r="I38" s="196"/>
      <c r="J38" s="196"/>
      <c r="K38" s="197"/>
      <c r="L38" s="196"/>
      <c r="M38" s="197"/>
    </row>
    <row r="39" spans="1:13" ht="18" customHeight="1" hidden="1" thickBot="1">
      <c r="A39" s="309"/>
      <c r="B39" s="471"/>
      <c r="C39" s="283"/>
      <c r="D39" s="201"/>
      <c r="E39" s="194"/>
      <c r="F39" s="194"/>
      <c r="G39" s="229"/>
      <c r="H39" s="202"/>
      <c r="I39" s="196"/>
      <c r="J39" s="196"/>
      <c r="K39" s="197"/>
      <c r="L39" s="196"/>
      <c r="M39" s="197"/>
    </row>
    <row r="40" spans="1:13" ht="18" customHeight="1" hidden="1" thickBot="1">
      <c r="A40" s="309"/>
      <c r="B40" s="305"/>
      <c r="C40" s="283"/>
      <c r="D40" s="201"/>
      <c r="E40" s="194"/>
      <c r="F40" s="194"/>
      <c r="G40" s="229"/>
      <c r="H40" s="202"/>
      <c r="I40" s="196"/>
      <c r="J40" s="196"/>
      <c r="K40" s="197"/>
      <c r="L40" s="196"/>
      <c r="M40" s="197"/>
    </row>
    <row r="41" spans="1:13" ht="18" customHeight="1" hidden="1" thickBot="1">
      <c r="A41" s="1005"/>
      <c r="B41" s="1006"/>
      <c r="C41" s="283"/>
      <c r="D41" s="201"/>
      <c r="E41" s="194"/>
      <c r="F41" s="194"/>
      <c r="G41" s="229"/>
      <c r="H41" s="202"/>
      <c r="I41" s="196"/>
      <c r="J41" s="196"/>
      <c r="K41" s="197"/>
      <c r="L41" s="196"/>
      <c r="M41" s="197"/>
    </row>
    <row r="42" spans="1:13" ht="18" customHeight="1" hidden="1" thickBot="1">
      <c r="A42" s="1005"/>
      <c r="B42" s="1006"/>
      <c r="C42" s="283"/>
      <c r="D42" s="201"/>
      <c r="E42" s="194"/>
      <c r="F42" s="194"/>
      <c r="G42" s="229"/>
      <c r="H42" s="202"/>
      <c r="I42" s="196"/>
      <c r="J42" s="196"/>
      <c r="K42" s="197"/>
      <c r="L42" s="196"/>
      <c r="M42" s="197"/>
    </row>
    <row r="43" spans="1:13" ht="18" thickBot="1">
      <c r="A43" s="309"/>
      <c r="B43" s="310"/>
      <c r="C43" s="283" t="s">
        <v>174</v>
      </c>
      <c r="D43" s="201"/>
      <c r="E43" s="194"/>
      <c r="F43" s="194"/>
      <c r="G43" s="229"/>
      <c r="H43" s="202"/>
      <c r="I43" s="196"/>
      <c r="J43" s="196"/>
      <c r="K43" s="197"/>
      <c r="L43" s="196"/>
      <c r="M43" s="197"/>
    </row>
    <row r="44" spans="1:13" ht="18" thickBot="1">
      <c r="A44" s="309"/>
      <c r="B44" s="310"/>
      <c r="C44" s="283" t="s">
        <v>174</v>
      </c>
      <c r="D44" s="201"/>
      <c r="E44" s="194"/>
      <c r="F44" s="194"/>
      <c r="G44" s="229"/>
      <c r="H44" s="202"/>
      <c r="I44" s="196"/>
      <c r="J44" s="196"/>
      <c r="K44" s="197"/>
      <c r="L44" s="196"/>
      <c r="M44" s="197"/>
    </row>
    <row r="45" spans="1:13" ht="18" thickBot="1">
      <c r="A45" s="309"/>
      <c r="B45" s="310"/>
      <c r="C45" s="283"/>
      <c r="D45" s="201"/>
      <c r="E45" s="194"/>
      <c r="F45" s="194"/>
      <c r="G45" s="229"/>
      <c r="H45" s="202"/>
      <c r="I45" s="196"/>
      <c r="J45" s="196"/>
      <c r="K45" s="197"/>
      <c r="L45" s="196"/>
      <c r="M45" s="197"/>
    </row>
    <row r="46" spans="1:15" s="24" customFormat="1" ht="18" thickBot="1">
      <c r="A46" s="999" t="s">
        <v>450</v>
      </c>
      <c r="B46" s="1000"/>
      <c r="C46" s="211"/>
      <c r="D46" s="212"/>
      <c r="E46" s="205">
        <f>SUM(E36:E45)</f>
        <v>0</v>
      </c>
      <c r="F46" s="205">
        <f>SUM(F36:F45)</f>
        <v>0</v>
      </c>
      <c r="G46" s="229"/>
      <c r="H46" s="213">
        <f>SUM(H36:H45)</f>
        <v>0</v>
      </c>
      <c r="I46" s="214"/>
      <c r="J46" s="214"/>
      <c r="K46" s="215"/>
      <c r="L46" s="214"/>
      <c r="M46" s="215"/>
      <c r="O46" s="475"/>
    </row>
    <row r="47" spans="1:15" s="218" customFormat="1" ht="27.75" customHeight="1" thickBot="1">
      <c r="A47" s="219"/>
      <c r="B47" s="219"/>
      <c r="C47" s="177"/>
      <c r="D47" s="177"/>
      <c r="E47" s="220"/>
      <c r="F47" s="220"/>
      <c r="G47" s="221"/>
      <c r="H47" s="220"/>
      <c r="I47" s="222"/>
      <c r="J47" s="222"/>
      <c r="K47" s="223"/>
      <c r="L47" s="222"/>
      <c r="M47" s="223"/>
      <c r="N47" s="224"/>
      <c r="O47" s="476"/>
    </row>
    <row r="48" spans="1:13" ht="24.75" customHeight="1" thickBot="1">
      <c r="A48" s="225" t="s">
        <v>588</v>
      </c>
      <c r="B48" s="175"/>
      <c r="C48" s="175"/>
      <c r="D48" s="176"/>
      <c r="E48" s="105">
        <f>E46+E26</f>
        <v>0</v>
      </c>
      <c r="F48" s="105">
        <f>F33+F26</f>
        <v>0</v>
      </c>
      <c r="G48" s="229"/>
      <c r="H48" s="105">
        <f>H33+H26</f>
        <v>0</v>
      </c>
      <c r="I48" s="167"/>
      <c r="J48" s="167"/>
      <c r="K48" s="167"/>
      <c r="L48" s="167"/>
      <c r="M48" s="167"/>
    </row>
    <row r="49" spans="1:14" ht="17.25">
      <c r="A49" s="175"/>
      <c r="B49" s="175"/>
      <c r="C49" s="175"/>
      <c r="D49" s="176"/>
      <c r="E49" s="167"/>
      <c r="F49" s="167"/>
      <c r="G49" s="227"/>
      <c r="H49" s="167"/>
      <c r="I49" s="167"/>
      <c r="J49" s="167"/>
      <c r="K49" s="167"/>
      <c r="L49" s="167"/>
      <c r="M49" s="167"/>
      <c r="N49" s="167"/>
    </row>
    <row r="50" spans="1:14" ht="15">
      <c r="A50" s="175" t="s">
        <v>451</v>
      </c>
      <c r="B50" s="175"/>
      <c r="C50" s="175"/>
      <c r="D50" s="167"/>
      <c r="E50" s="167"/>
      <c r="F50" s="169">
        <f>SUM('budget4542.a'!H91:H95)+'budget4542.a'!H101</f>
        <v>0</v>
      </c>
      <c r="G50" s="167"/>
      <c r="H50" s="228">
        <f>SUM('Apr-Jun Qtr Report'!O67:O71)+'Apr-Jun Qtr Report'!O77</f>
        <v>0</v>
      </c>
      <c r="I50" s="166" t="s">
        <v>452</v>
      </c>
      <c r="J50" s="167"/>
      <c r="K50" s="167"/>
      <c r="L50" s="167"/>
      <c r="M50" s="167"/>
      <c r="N50" s="167"/>
    </row>
    <row r="51" spans="1:14" ht="15">
      <c r="A51" s="175"/>
      <c r="B51" s="175"/>
      <c r="C51" s="175"/>
      <c r="D51" s="167"/>
      <c r="E51" s="167"/>
      <c r="F51" s="169"/>
      <c r="G51" s="167"/>
      <c r="H51" s="167"/>
      <c r="I51" s="166"/>
      <c r="J51" s="167"/>
      <c r="K51" s="167"/>
      <c r="L51" s="167"/>
      <c r="M51" s="167"/>
      <c r="N51" s="167"/>
    </row>
    <row r="52" spans="1:14" ht="15">
      <c r="A52" s="175" t="s">
        <v>453</v>
      </c>
      <c r="B52" s="175"/>
      <c r="C52" s="175"/>
      <c r="D52" s="167"/>
      <c r="E52" s="167"/>
      <c r="F52" s="170">
        <f>F48-F50</f>
        <v>0</v>
      </c>
      <c r="G52" s="166"/>
      <c r="H52" s="170">
        <f>H48-H50</f>
        <v>0</v>
      </c>
      <c r="I52" s="166" t="s">
        <v>430</v>
      </c>
      <c r="J52" s="167"/>
      <c r="K52" s="167"/>
      <c r="L52" s="167"/>
      <c r="M52" s="167"/>
      <c r="N52" s="167"/>
    </row>
    <row r="53" spans="1:14" ht="15">
      <c r="A53" s="179"/>
      <c r="B53" s="179"/>
      <c r="C53" s="180"/>
      <c r="D53" s="180"/>
      <c r="E53" s="178"/>
      <c r="F53" s="178"/>
      <c r="G53" s="167"/>
      <c r="H53" s="167"/>
      <c r="I53" s="167"/>
      <c r="J53" s="167"/>
      <c r="K53" s="167"/>
      <c r="L53" s="167"/>
      <c r="M53" s="167"/>
      <c r="N53" s="167"/>
    </row>
    <row r="54" spans="1:14" ht="26.25" customHeight="1">
      <c r="A54" s="226" t="s">
        <v>557</v>
      </c>
      <c r="B54" s="226"/>
      <c r="C54" s="167"/>
      <c r="D54" s="167"/>
      <c r="E54" s="167"/>
      <c r="F54" s="167"/>
      <c r="G54" s="167"/>
      <c r="H54" s="167"/>
      <c r="I54" s="167"/>
      <c r="J54" s="167"/>
      <c r="K54" s="167"/>
      <c r="L54" s="167"/>
      <c r="M54" s="167"/>
      <c r="N54" s="167"/>
    </row>
    <row r="55" spans="5:14" ht="15">
      <c r="E55" s="167"/>
      <c r="F55" s="167"/>
      <c r="G55" s="167"/>
      <c r="H55" s="167"/>
      <c r="I55" s="167"/>
      <c r="J55" s="167"/>
      <c r="K55" s="167"/>
      <c r="L55" s="167"/>
      <c r="M55" s="167"/>
      <c r="N55" s="167"/>
    </row>
  </sheetData>
  <sheetProtection/>
  <mergeCells count="16">
    <mergeCell ref="A1:M1"/>
    <mergeCell ref="A2:M2"/>
    <mergeCell ref="A3:M3"/>
    <mergeCell ref="A20:B20"/>
    <mergeCell ref="A46:B46"/>
    <mergeCell ref="K17:K18"/>
    <mergeCell ref="M17:M18"/>
    <mergeCell ref="A41:B41"/>
    <mergeCell ref="A42:B42"/>
    <mergeCell ref="A28:F28"/>
    <mergeCell ref="H28:M28"/>
    <mergeCell ref="A35:F35"/>
    <mergeCell ref="H35:M35"/>
    <mergeCell ref="A33:B33"/>
    <mergeCell ref="A26:B26"/>
    <mergeCell ref="B18:B19"/>
  </mergeCells>
  <printOptions/>
  <pageMargins left="0.25" right="0.25" top="0.25" bottom="0.25" header="0.5" footer="0.5"/>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joyce a wilkerson</dc:creator>
  <cp:keywords/>
  <dc:description/>
  <cp:lastModifiedBy>Naishadh Desai</cp:lastModifiedBy>
  <cp:lastPrinted>2020-01-03T19:22:46Z</cp:lastPrinted>
  <dcterms:created xsi:type="dcterms:W3CDTF">2000-04-14T11:28:16Z</dcterms:created>
  <dcterms:modified xsi:type="dcterms:W3CDTF">2021-02-22T16:20:43Z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H6UAVAWAAMPH-739102034-1299</vt:lpwstr>
  </property>
  <property fmtid="{D5CDD505-2E9C-101B-9397-08002B2CF9AE}" pid="3" name="_dlc_DocIdItemGuid">
    <vt:lpwstr>20471e80-d595-49a3-be47-106a01c5f1c6</vt:lpwstr>
  </property>
  <property fmtid="{D5CDD505-2E9C-101B-9397-08002B2CF9AE}" pid="4" name="_dlc_DocIdUrl">
    <vt:lpwstr>http://ad-dev-spwfe1:33511/procumnt/_layouts/DocIdRedir.aspx?ID=H6UAVAWAAMPH-739102034-1299, H6UAVAWAAMPH-739102034-1299</vt:lpwstr>
  </property>
  <property fmtid="{D5CDD505-2E9C-101B-9397-08002B2CF9AE}" pid="5" name="display_urn:schemas-microsoft-com:office:office#Editor">
    <vt:lpwstr>Naishadh Desai</vt:lpwstr>
  </property>
  <property fmtid="{D5CDD505-2E9C-101B-9397-08002B2CF9AE}" pid="6" name="xd_Signature">
    <vt:lpwstr/>
  </property>
  <property fmtid="{D5CDD505-2E9C-101B-9397-08002B2CF9AE}" pid="7" name="Order">
    <vt:lpwstr>800.000000000000</vt:lpwstr>
  </property>
  <property fmtid="{D5CDD505-2E9C-101B-9397-08002B2CF9AE}" pid="8" name="TemplateUrl">
    <vt:lpwstr/>
  </property>
  <property fmtid="{D5CDD505-2E9C-101B-9397-08002B2CF9AE}" pid="9" name="xd_ProgID">
    <vt:lpwstr/>
  </property>
  <property fmtid="{D5CDD505-2E9C-101B-9397-08002B2CF9AE}" pid="10" name="_dlc_DocIdPersistId">
    <vt:lpwstr/>
  </property>
  <property fmtid="{D5CDD505-2E9C-101B-9397-08002B2CF9AE}" pid="11" name="display_urn:schemas-microsoft-com:office:office#Author">
    <vt:lpwstr>Naishadh Desai</vt:lpwstr>
  </property>
  <property fmtid="{D5CDD505-2E9C-101B-9397-08002B2CF9AE}" pid="12" name="_SourceUrl">
    <vt:lpwstr/>
  </property>
</Properties>
</file>