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730" windowHeight="11160" activeTab="1"/>
  </bookViews>
  <sheets>
    <sheet name="Instructions" sheetId="1" r:id="rId1"/>
    <sheet name="Price Sheet" sheetId="2" r:id="rId2"/>
  </sheets>
  <definedNames>
    <definedName name="_Toc351621233" localSheetId="1">'Price Sheet'!$B$3</definedName>
    <definedName name="_Toc351621235" localSheetId="1">'Price Sheet'!$B$5</definedName>
    <definedName name="_Toc351621236" localSheetId="1">'Price Sheet'!$B$9</definedName>
    <definedName name="_Toc351621239" localSheetId="1">'Price Sheet'!#REF!</definedName>
    <definedName name="_Toc351621240" localSheetId="1">'Price Sheet'!$B$15</definedName>
    <definedName name="_Toc351621241" localSheetId="1">'Price Sheet'!$B$17</definedName>
    <definedName name="_Toc351621242" localSheetId="1">'Price Sheet'!$B$19</definedName>
    <definedName name="_Toc351621243" localSheetId="1">'Price Sheet'!$B$21</definedName>
    <definedName name="_Toc351621244" localSheetId="1">'Price Sheet'!$B$23</definedName>
  </definedNames>
  <calcPr fullCalcOnLoad="1"/>
</workbook>
</file>

<file path=xl/sharedStrings.xml><?xml version="1.0" encoding="utf-8"?>
<sst xmlns="http://schemas.openxmlformats.org/spreadsheetml/2006/main" count="234" uniqueCount="61">
  <si>
    <t xml:space="preserve">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t>
  </si>
  <si>
    <t xml:space="preserve">The Bid Form is used to calculate the Bidder’s TOTAL BID PRICE.  Follow these instructions carefully when completing your Bid Form:  </t>
  </si>
  <si>
    <r>
      <t>B)</t>
    </r>
    <r>
      <rPr>
        <sz val="7"/>
        <color indexed="8"/>
        <rFont val="Times New Roman"/>
        <family val="1"/>
      </rPr>
      <t xml:space="preserve">     </t>
    </r>
    <r>
      <rPr>
        <sz val="11"/>
        <color indexed="8"/>
        <rFont val="Times New Roman"/>
        <family val="1"/>
      </rPr>
      <t>All Unit Prices must be the actual price per unit the State will pay for the specific item or service identified in this IFB and may not be contingent on any other factor or condition in any manner.</t>
    </r>
  </si>
  <si>
    <r>
      <t>C)</t>
    </r>
    <r>
      <rPr>
        <sz val="7"/>
        <color indexed="8"/>
        <rFont val="Times New Roman"/>
        <family val="1"/>
      </rPr>
      <t xml:space="preserve">     </t>
    </r>
    <r>
      <rPr>
        <sz val="11"/>
        <color indexed="8"/>
        <rFont val="Times New Roman"/>
        <family val="1"/>
      </rPr>
      <t>All calculations shall be rounded to the nearest cent, i.e., .344 shall be .34 and .345 shall be .35.</t>
    </r>
  </si>
  <si>
    <r>
      <t>F)</t>
    </r>
    <r>
      <rPr>
        <sz val="7"/>
        <color indexed="8"/>
        <rFont val="Times New Roman"/>
        <family val="1"/>
      </rPr>
      <t xml:space="preserve">      </t>
    </r>
    <r>
      <rPr>
        <sz val="11"/>
        <color indexed="8"/>
        <rFont val="Times New Roman"/>
        <family val="1"/>
      </rPr>
      <t>Except as instructed on the Bid Form, nothing shall be entered on or attached to the Bid Form that alters or proposes conditions or contingencies on the prices.  Alterations and/or conditions usually render the Bid non-responsive, which means it will be rejected.</t>
    </r>
  </si>
  <si>
    <r>
      <t>I)</t>
    </r>
    <r>
      <rPr>
        <sz val="7"/>
        <color indexed="8"/>
        <rFont val="Times New Roman"/>
        <family val="1"/>
      </rPr>
      <t xml:space="preserve">       </t>
    </r>
    <r>
      <rPr>
        <sz val="11"/>
        <color indexed="8"/>
        <rFont val="Times New Roman"/>
        <family val="1"/>
      </rPr>
      <t>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</si>
  <si>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A) All Unit and Extended Prices must be clearly entered in dollars and cents, e.g., $24.15.  Make your decimal points clear and distinct.</t>
  </si>
  <si>
    <t>D)  Any goods or services required through this IFB and proposed by the vendor at No Cost to the State must be clearly entered in the Unit Price, if appropriate, and Extended Price with $0.00.</t>
  </si>
  <si>
    <t>E) Every blank in every Bid Form shall be filled in.  Any blanks may result in the Bid being regarded as non-responsive and thus rejected.  Any changes or corrections made to the Bid Form by the Bidder prior to submission shall be initialed and dated.</t>
  </si>
  <si>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</si>
  <si>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t>
  </si>
  <si>
    <t>J)  Unless indicated elsewhere in the IFB, sample amounts used for calculations on the Bid Form are typically estimates for bidding purposes only.  The Department does not guarantee a minimum or maximum number of units or usage in the performance of this Contract.</t>
  </si>
  <si>
    <t>K)  Failure to adhere to any of these instructions may result in the Bid being determined non-responsive and rejected by the Department.</t>
  </si>
  <si>
    <r>
      <t xml:space="preserve">The Bid shall contain all price information in the format specified on these pages. </t>
    </r>
    <r>
      <rPr>
        <u val="single"/>
        <sz val="11"/>
        <color indexed="8"/>
        <rFont val="Times New Roman"/>
        <family val="1"/>
      </rPr>
      <t>The Total Bid Price shall include all costs of shipping and handling</t>
    </r>
    <r>
      <rPr>
        <sz val="11"/>
        <color indexed="8"/>
        <rFont val="Times New Roman"/>
        <family val="1"/>
      </rPr>
      <t>. Complete the Bid Form ONLY as instructed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r>
  </si>
  <si>
    <r>
      <t>Document Type</t>
    </r>
    <r>
      <rPr>
        <sz val="8"/>
        <color indexed="8"/>
        <rFont val="Times New Roman"/>
        <family val="1"/>
      </rPr>
      <t>  </t>
    </r>
  </si>
  <si>
    <t>Estimated Number of Records for 12 Month  Period</t>
  </si>
  <si>
    <t>(For bidding purposes only)</t>
  </si>
  <si>
    <t>Firm Fixed Unit Price per Record</t>
  </si>
  <si>
    <t>Total Price</t>
  </si>
  <si>
    <t>X</t>
  </si>
  <si>
    <t>=</t>
  </si>
  <si>
    <t>STEPS / PASRR</t>
  </si>
  <si>
    <t xml:space="preserve"> </t>
  </si>
  <si>
    <t>Medicaid UB04 IP/OP</t>
  </si>
  <si>
    <t>Medicaid CMS 1500</t>
  </si>
  <si>
    <t>Total Document Price</t>
  </si>
  <si>
    <t xml:space="preserve">Number of Round Trips (150 Annually) </t>
  </si>
  <si>
    <t>Price per Round Trip</t>
  </si>
  <si>
    <t xml:space="preserve">    </t>
  </si>
  <si>
    <t>Pick-up &amp; Delivery</t>
  </si>
  <si>
    <t xml:space="preserve">TOTAL </t>
  </si>
  <si>
    <t xml:space="preserve">Total Price For Option Year 3          </t>
  </si>
  <si>
    <t>Contract Year</t>
  </si>
  <si>
    <t xml:space="preserve">Total Price For Option Year 1          </t>
  </si>
  <si>
    <t xml:space="preserve">Total Price For Option Year 2         </t>
  </si>
  <si>
    <t>Total Proposed Price for Base and Option Years</t>
  </si>
  <si>
    <t>Children's Medical Services CMS 1500</t>
  </si>
  <si>
    <t>Medicaid UB04 IP/OP With Attachment</t>
  </si>
  <si>
    <t>Children's Medical Services UB04</t>
  </si>
  <si>
    <t>Total Price For Year #1 Option</t>
  </si>
  <si>
    <t>Total Price For Year #2 Option</t>
  </si>
  <si>
    <t>Total Price For Year #3 Option</t>
  </si>
  <si>
    <t>Submitted By:</t>
  </si>
  <si>
    <t>Authorized Signature: _______________________________________________ Date: ________________________</t>
  </si>
  <si>
    <t>Printed Name and Title: ___________________________________________________________________________</t>
  </si>
  <si>
    <t>Bidder Name</t>
  </si>
  <si>
    <t>: ________________________________________________________________________________</t>
  </si>
  <si>
    <t>Bidder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</si>
  <si>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</si>
  <si>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</si>
  <si>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 xml:space="preserve"> eMM # ___________________________________</t>
  </si>
  <si>
    <t>Bidder Contact Information:      Telephone: (____) ____-- ______________  Fax: (____) ____--_________________</t>
  </si>
  <si>
    <t>E-mail: ______________________________________________________________</t>
  </si>
  <si>
    <t>Estimated Number of Records for 24 Month  Period</t>
  </si>
  <si>
    <r>
      <t>BCCDT CMS 1500</t>
    </r>
    <r>
      <rPr>
        <sz val="8"/>
        <color indexed="8"/>
        <rFont val="Times New Roman"/>
        <family val="1"/>
      </rPr>
      <t>  </t>
    </r>
  </si>
  <si>
    <t>KDP CMS 1500</t>
  </si>
  <si>
    <t>KDP UB04</t>
  </si>
  <si>
    <t>BCCDT UB04 NDC</t>
  </si>
  <si>
    <t>BCCDT UB04 nonNDC</t>
  </si>
  <si>
    <t>Total Price for Base Contract (2 Years)</t>
  </si>
  <si>
    <t xml:space="preserve">Total Price For Base Contract (2 Years)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</si>
</sst>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sz val="12"/>
      <color indexed="8"/>
      <name val="Times New Roman"/>
      <family val="1"/>
    </font>
    <font>
      <sz val="11"/>
      <color indexed="8"/>
      <name val="Times New Roman"/>
      <family val="1"/>
    </font>
    <font>
      <sz val="7"/>
      <color indexed="8"/>
      <name val="Times New Roman"/>
      <family val="1"/>
    </font>
    <font>
      <b/>
      <sz val="11"/>
      <color indexed="8"/>
      <name val="Times New Roman"/>
      <family val="1"/>
    </font>
    <font>
      <u val="single"/>
      <sz val="11"/>
      <color indexed="8"/>
      <name val="Times New Roman"/>
      <family val="1"/>
    </font>
    <font>
      <sz val="8"/>
      <color indexed="8"/>
      <name val="Times New Roman"/>
      <family val="1"/>
    </font>
    <font>
      <b/>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thin"/>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4">
    <xf numFmtId="0" fontId="0" fillId="0" borderId="0" xfId="0" applyFont="1" applyAlignment="1">
      <alignment/>
    </xf>
    <xf numFmtId="0" fontId="41" fillId="0" borderId="0" xfId="0" applyFont="1" applyAlignment="1">
      <alignment vertical="center"/>
    </xf>
    <xf numFmtId="0" fontId="41" fillId="0" borderId="0" xfId="0" applyFont="1" applyAlignment="1">
      <alignment horizontal="left" vertical="center" indent="2"/>
    </xf>
    <xf numFmtId="0" fontId="41" fillId="0" borderId="0" xfId="0" applyFont="1" applyAlignment="1">
      <alignment vertical="center" wrapText="1"/>
    </xf>
    <xf numFmtId="0" fontId="41" fillId="0" borderId="0" xfId="0" applyFont="1" applyAlignment="1">
      <alignment horizontal="left" vertical="center" wrapText="1"/>
    </xf>
    <xf numFmtId="0" fontId="42" fillId="0" borderId="0" xfId="0" applyFont="1" applyAlignment="1">
      <alignment vertical="center" wrapText="1"/>
    </xf>
    <xf numFmtId="0" fontId="42" fillId="0" borderId="10" xfId="0" applyFont="1" applyBorder="1" applyAlignment="1">
      <alignment vertical="center" wrapText="1"/>
    </xf>
    <xf numFmtId="0" fontId="42" fillId="0" borderId="0" xfId="0" applyFont="1" applyAlignment="1">
      <alignment horizontal="center" vertical="center" wrapText="1"/>
    </xf>
    <xf numFmtId="0" fontId="43" fillId="0" borderId="0" xfId="0" applyFont="1" applyAlignment="1">
      <alignment vertical="center" wrapText="1"/>
    </xf>
    <xf numFmtId="0" fontId="41" fillId="0" borderId="11" xfId="0" applyFont="1" applyBorder="1" applyAlignment="1">
      <alignment vertical="center" wrapText="1"/>
    </xf>
    <xf numFmtId="0" fontId="42" fillId="0" borderId="11" xfId="0" applyFont="1" applyBorder="1" applyAlignment="1">
      <alignment vertical="center" wrapText="1"/>
    </xf>
    <xf numFmtId="0" fontId="44" fillId="0" borderId="10" xfId="0" applyFont="1" applyBorder="1" applyAlignment="1">
      <alignment vertical="center" wrapText="1"/>
    </xf>
    <xf numFmtId="0" fontId="44" fillId="0" borderId="0" xfId="0" applyFont="1" applyAlignment="1">
      <alignment horizontal="center" vertical="center" wrapText="1"/>
    </xf>
    <xf numFmtId="0" fontId="42" fillId="33" borderId="11" xfId="0" applyFont="1" applyFill="1" applyBorder="1" applyAlignment="1">
      <alignment vertical="center" wrapText="1"/>
    </xf>
    <xf numFmtId="0" fontId="42" fillId="33" borderId="11" xfId="0" applyFont="1" applyFill="1" applyBorder="1" applyAlignment="1">
      <alignment horizontal="center" vertical="center" wrapText="1"/>
    </xf>
    <xf numFmtId="0" fontId="43" fillId="0" borderId="0" xfId="0" applyFont="1" applyAlignment="1">
      <alignment horizontal="left" vertical="center" wrapText="1" indent="2"/>
    </xf>
    <xf numFmtId="0" fontId="0" fillId="0" borderId="12" xfId="0" applyBorder="1" applyAlignment="1">
      <alignment vertical="top" wrapText="1"/>
    </xf>
    <xf numFmtId="0" fontId="43"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5" fillId="0" borderId="0" xfId="0" applyFont="1" applyAlignment="1">
      <alignment vertical="center"/>
    </xf>
    <xf numFmtId="0" fontId="42" fillId="0" borderId="0" xfId="0" applyFont="1" applyAlignment="1">
      <alignment/>
    </xf>
    <xf numFmtId="0" fontId="44" fillId="0" borderId="10" xfId="0" applyFont="1" applyBorder="1"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10" xfId="0" applyFont="1" applyBorder="1" applyAlignment="1">
      <alignment vertical="center" wrapText="1"/>
    </xf>
    <xf numFmtId="0" fontId="44" fillId="0" borderId="0" xfId="0" applyFont="1" applyAlignment="1">
      <alignment horizontal="center" vertical="center" wrapText="1"/>
    </xf>
    <xf numFmtId="0" fontId="0" fillId="0" borderId="12" xfId="0" applyBorder="1" applyAlignment="1">
      <alignment vertical="top" wrapText="1"/>
    </xf>
    <xf numFmtId="0" fontId="42" fillId="0" borderId="0" xfId="0" applyFont="1" applyAlignment="1">
      <alignment vertical="center" wrapText="1"/>
    </xf>
    <xf numFmtId="0" fontId="44" fillId="0" borderId="10" xfId="0" applyFont="1" applyBorder="1" applyAlignment="1">
      <alignment vertical="center" wrapText="1"/>
    </xf>
    <xf numFmtId="0" fontId="42" fillId="0" borderId="0" xfId="0"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vertical="center" wrapText="1"/>
    </xf>
    <xf numFmtId="164" fontId="41" fillId="0" borderId="11" xfId="0" applyNumberFormat="1" applyFont="1" applyBorder="1" applyAlignment="1">
      <alignment vertical="center" wrapText="1"/>
    </xf>
    <xf numFmtId="164" fontId="42" fillId="0" borderId="11" xfId="0" applyNumberFormat="1" applyFont="1" applyBorder="1" applyAlignment="1">
      <alignment vertical="center" wrapText="1"/>
    </xf>
    <xf numFmtId="164" fontId="42" fillId="33" borderId="11" xfId="0" applyNumberFormat="1" applyFont="1" applyFill="1" applyBorder="1" applyAlignment="1">
      <alignment vertical="center" wrapText="1"/>
    </xf>
    <xf numFmtId="164" fontId="42" fillId="33" borderId="11" xfId="0" applyNumberFormat="1" applyFont="1" applyFill="1" applyBorder="1" applyAlignment="1">
      <alignment horizontal="center" vertical="center" wrapText="1"/>
    </xf>
    <xf numFmtId="164" fontId="43" fillId="0" borderId="11" xfId="0" applyNumberFormat="1" applyFont="1" applyBorder="1" applyAlignment="1">
      <alignment horizontal="center" vertical="center" wrapText="1"/>
    </xf>
    <xf numFmtId="0" fontId="42" fillId="0" borderId="10" xfId="0" applyFont="1" applyBorder="1" applyAlignment="1">
      <alignment vertical="center" wrapText="1"/>
    </xf>
    <xf numFmtId="0" fontId="42" fillId="0" borderId="0" xfId="0" applyFont="1" applyBorder="1" applyAlignment="1">
      <alignment vertical="center" wrapText="1"/>
    </xf>
    <xf numFmtId="3" fontId="42" fillId="0" borderId="0" xfId="0" applyNumberFormat="1" applyFont="1" applyAlignment="1">
      <alignment horizontal="center" vertical="center" wrapText="1"/>
    </xf>
    <xf numFmtId="0" fontId="42" fillId="0" borderId="0" xfId="0" applyFont="1" applyAlignment="1">
      <alignment vertical="center" wrapText="1"/>
    </xf>
    <xf numFmtId="0" fontId="43" fillId="0" borderId="0" xfId="0" applyFont="1" applyAlignment="1">
      <alignment horizontal="center" vertical="center" wrapText="1"/>
    </xf>
    <xf numFmtId="0" fontId="42" fillId="34" borderId="14" xfId="0" applyFont="1" applyFill="1" applyBorder="1" applyAlignment="1">
      <alignment vertical="center" wrapText="1"/>
    </xf>
    <xf numFmtId="0" fontId="42" fillId="34" borderId="10" xfId="0" applyFont="1" applyFill="1" applyBorder="1" applyAlignment="1">
      <alignment vertical="center" wrapText="1"/>
    </xf>
    <xf numFmtId="0" fontId="42" fillId="34" borderId="15" xfId="0" applyFont="1" applyFill="1" applyBorder="1" applyAlignment="1">
      <alignment vertical="center" wrapText="1"/>
    </xf>
    <xf numFmtId="0" fontId="42" fillId="34" borderId="0" xfId="0" applyFont="1" applyFill="1" applyAlignment="1">
      <alignment vertical="center" wrapText="1"/>
    </xf>
    <xf numFmtId="0" fontId="44" fillId="34" borderId="15"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3" fillId="34" borderId="15" xfId="0" applyFont="1" applyFill="1" applyBorder="1" applyAlignment="1">
      <alignment horizontal="left" vertical="center" wrapText="1" indent="2"/>
    </xf>
    <xf numFmtId="0" fontId="43" fillId="34" borderId="16" xfId="0" applyFont="1" applyFill="1" applyBorder="1" applyAlignment="1">
      <alignment horizontal="left" vertical="center" wrapText="1" indent="2"/>
    </xf>
    <xf numFmtId="0" fontId="43" fillId="34" borderId="0" xfId="0" applyFont="1" applyFill="1" applyBorder="1" applyAlignment="1">
      <alignment horizontal="left" vertical="center" wrapText="1" indent="2"/>
    </xf>
    <xf numFmtId="0" fontId="43" fillId="34" borderId="11" xfId="0" applyFont="1" applyFill="1" applyBorder="1" applyAlignment="1">
      <alignment horizontal="left" vertical="center" wrapText="1" indent="2"/>
    </xf>
    <xf numFmtId="164" fontId="42" fillId="35" borderId="17" xfId="0" applyNumberFormat="1" applyFont="1" applyFill="1" applyBorder="1" applyAlignment="1" applyProtection="1">
      <alignment horizontal="center" vertical="center" wrapText="1"/>
      <protection locked="0"/>
    </xf>
    <xf numFmtId="0" fontId="42" fillId="0" borderId="10" xfId="0" applyFont="1" applyBorder="1" applyAlignment="1">
      <alignment horizontal="left" vertical="center" wrapText="1"/>
    </xf>
    <xf numFmtId="0" fontId="42" fillId="0" borderId="0" xfId="0" applyFont="1" applyBorder="1" applyAlignment="1">
      <alignment horizontal="left" vertical="center" wrapText="1"/>
    </xf>
    <xf numFmtId="0" fontId="44" fillId="0" borderId="10" xfId="0" applyFont="1" applyBorder="1" applyAlignment="1">
      <alignment vertical="center" wrapText="1"/>
    </xf>
    <xf numFmtId="0" fontId="44" fillId="0" borderId="0" xfId="0" applyFont="1" applyBorder="1" applyAlignment="1">
      <alignment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10" xfId="0" applyFont="1" applyBorder="1" applyAlignment="1">
      <alignment vertical="center" wrapText="1"/>
    </xf>
    <xf numFmtId="0" fontId="43" fillId="0" borderId="0" xfId="0" applyFont="1" applyBorder="1" applyAlignment="1">
      <alignment vertical="center" wrapText="1"/>
    </xf>
    <xf numFmtId="0" fontId="44" fillId="0" borderId="0" xfId="0" applyFont="1" applyAlignment="1">
      <alignment horizontal="center" vertical="center" wrapText="1"/>
    </xf>
    <xf numFmtId="0" fontId="0" fillId="0" borderId="18" xfId="0" applyBorder="1" applyAlignment="1">
      <alignment vertical="top" wrapText="1"/>
    </xf>
    <xf numFmtId="0" fontId="0" fillId="0" borderId="12"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B15" sqref="B15"/>
    </sheetView>
  </sheetViews>
  <sheetFormatPr defaultColWidth="9.140625" defaultRowHeight="15"/>
  <cols>
    <col min="1" max="1" width="95.28125" style="0" customWidth="1"/>
  </cols>
  <sheetData>
    <row r="1" ht="75">
      <c r="A1" s="3" t="s">
        <v>0</v>
      </c>
    </row>
    <row r="2" ht="15">
      <c r="A2" s="3"/>
    </row>
    <row r="3" ht="30">
      <c r="A3" s="3" t="s">
        <v>1</v>
      </c>
    </row>
    <row r="4" ht="15">
      <c r="A4" s="3"/>
    </row>
    <row r="5" spans="1:2" ht="30">
      <c r="A5" s="4" t="s">
        <v>6</v>
      </c>
      <c r="B5" s="2"/>
    </row>
    <row r="6" ht="30">
      <c r="A6" s="4" t="s">
        <v>2</v>
      </c>
    </row>
    <row r="7" ht="15">
      <c r="A7" s="4" t="s">
        <v>3</v>
      </c>
    </row>
    <row r="8" spans="1:2" ht="30">
      <c r="A8" s="4" t="s">
        <v>7</v>
      </c>
      <c r="B8" s="2"/>
    </row>
    <row r="9" spans="1:2" ht="45">
      <c r="A9" s="4" t="s">
        <v>8</v>
      </c>
      <c r="B9" s="2"/>
    </row>
    <row r="10" ht="45">
      <c r="A10" s="4" t="s">
        <v>4</v>
      </c>
    </row>
    <row r="11" spans="1:2" ht="60">
      <c r="A11" s="4" t="s">
        <v>9</v>
      </c>
      <c r="B11" s="2"/>
    </row>
    <row r="12" spans="1:2" ht="60">
      <c r="A12" s="4" t="s">
        <v>10</v>
      </c>
      <c r="B12" s="2"/>
    </row>
    <row r="13" ht="75">
      <c r="A13" s="4" t="s">
        <v>5</v>
      </c>
    </row>
    <row r="14" spans="1:2" ht="45">
      <c r="A14" s="4" t="s">
        <v>11</v>
      </c>
      <c r="B14" s="2"/>
    </row>
    <row r="15" spans="1:2" ht="30">
      <c r="A15" s="4" t="s">
        <v>12</v>
      </c>
      <c r="B15"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H156"/>
  <sheetViews>
    <sheetView tabSelected="1" zoomScalePageLayoutView="70" workbookViewId="0" topLeftCell="A142">
      <selection activeCell="H146" sqref="H146"/>
    </sheetView>
  </sheetViews>
  <sheetFormatPr defaultColWidth="9.140625" defaultRowHeight="15"/>
  <cols>
    <col min="2" max="2" width="18.7109375" style="0" customWidth="1"/>
    <col min="6" max="6" width="14.421875" style="0" customWidth="1"/>
    <col min="8" max="8" width="16.421875" style="0" customWidth="1"/>
  </cols>
  <sheetData>
    <row r="1" spans="2:8" ht="128.25" customHeight="1">
      <c r="B1" s="57" t="s">
        <v>13</v>
      </c>
      <c r="C1" s="57"/>
      <c r="D1" s="57"/>
      <c r="E1" s="57"/>
      <c r="F1" s="57"/>
      <c r="G1" s="57"/>
      <c r="H1" s="57"/>
    </row>
    <row r="2" ht="15.75" thickBot="1">
      <c r="B2" s="1"/>
    </row>
    <row r="3" spans="2:8" ht="78.75" customHeight="1">
      <c r="B3" s="42" t="s">
        <v>14</v>
      </c>
      <c r="C3" s="44" t="s">
        <v>53</v>
      </c>
      <c r="D3" s="44"/>
      <c r="E3" s="44"/>
      <c r="F3" s="46" t="s">
        <v>17</v>
      </c>
      <c r="G3" s="48" t="s">
        <v>18</v>
      </c>
      <c r="H3" s="49"/>
    </row>
    <row r="4" spans="2:8" ht="15.75" customHeight="1">
      <c r="B4" s="43"/>
      <c r="C4" s="45" t="s">
        <v>16</v>
      </c>
      <c r="D4" s="45"/>
      <c r="E4" s="45"/>
      <c r="F4" s="47"/>
      <c r="G4" s="50"/>
      <c r="H4" s="51"/>
    </row>
    <row r="5" spans="2:8" ht="15">
      <c r="B5" s="37" t="s">
        <v>54</v>
      </c>
      <c r="C5" s="38"/>
      <c r="D5" s="39">
        <f>2000*24</f>
        <v>48000</v>
      </c>
      <c r="E5" s="40" t="s">
        <v>19</v>
      </c>
      <c r="F5" s="52">
        <v>0</v>
      </c>
      <c r="G5" s="41" t="s">
        <v>20</v>
      </c>
      <c r="H5" s="32"/>
    </row>
    <row r="6" spans="2:8" ht="15">
      <c r="B6" s="37"/>
      <c r="C6" s="38"/>
      <c r="D6" s="39"/>
      <c r="E6" s="40"/>
      <c r="F6" s="52"/>
      <c r="G6" s="41"/>
      <c r="H6" s="32">
        <f>F5*D5</f>
        <v>0</v>
      </c>
    </row>
    <row r="7" spans="2:8" ht="15">
      <c r="B7" s="37" t="s">
        <v>57</v>
      </c>
      <c r="C7" s="38"/>
      <c r="D7" s="39">
        <f>630*24</f>
        <v>15120</v>
      </c>
      <c r="E7" s="40" t="s">
        <v>19</v>
      </c>
      <c r="F7" s="52">
        <v>0</v>
      </c>
      <c r="G7" s="41" t="s">
        <v>20</v>
      </c>
      <c r="H7" s="32"/>
    </row>
    <row r="8" spans="2:8" ht="15.75">
      <c r="B8" s="37"/>
      <c r="C8" s="38"/>
      <c r="D8" s="39"/>
      <c r="E8" s="40"/>
      <c r="F8" s="52"/>
      <c r="G8" s="41"/>
      <c r="H8" s="33">
        <f>D7*F7</f>
        <v>0</v>
      </c>
    </row>
    <row r="9" spans="2:8" ht="15">
      <c r="B9" s="37" t="s">
        <v>58</v>
      </c>
      <c r="C9" s="38"/>
      <c r="D9" s="39">
        <f>200*24</f>
        <v>4800</v>
      </c>
      <c r="E9" s="40" t="s">
        <v>19</v>
      </c>
      <c r="F9" s="52">
        <v>0</v>
      </c>
      <c r="G9" s="41" t="s">
        <v>20</v>
      </c>
      <c r="H9" s="32"/>
    </row>
    <row r="10" spans="2:8" ht="15.75">
      <c r="B10" s="37"/>
      <c r="C10" s="38"/>
      <c r="D10" s="39"/>
      <c r="E10" s="40"/>
      <c r="F10" s="52"/>
      <c r="G10" s="41"/>
      <c r="H10" s="33">
        <f>D9*F9</f>
        <v>0</v>
      </c>
    </row>
    <row r="11" spans="2:8" ht="15">
      <c r="B11" s="53" t="s">
        <v>36</v>
      </c>
      <c r="C11" s="54"/>
      <c r="D11" s="39">
        <f>75*24</f>
        <v>1800</v>
      </c>
      <c r="E11" s="40" t="s">
        <v>19</v>
      </c>
      <c r="F11" s="52">
        <v>0</v>
      </c>
      <c r="G11" s="41" t="s">
        <v>20</v>
      </c>
      <c r="H11" s="32"/>
    </row>
    <row r="12" spans="2:8" ht="15.75">
      <c r="B12" s="53"/>
      <c r="C12" s="54"/>
      <c r="D12" s="39"/>
      <c r="E12" s="40"/>
      <c r="F12" s="52"/>
      <c r="G12" s="41"/>
      <c r="H12" s="33">
        <f>D11*F11</f>
        <v>0</v>
      </c>
    </row>
    <row r="13" spans="2:8" ht="15">
      <c r="B13" s="53" t="s">
        <v>38</v>
      </c>
      <c r="C13" s="54"/>
      <c r="D13" s="39">
        <f>75*24</f>
        <v>1800</v>
      </c>
      <c r="E13" s="40" t="s">
        <v>19</v>
      </c>
      <c r="F13" s="52">
        <v>0</v>
      </c>
      <c r="G13" s="41" t="s">
        <v>20</v>
      </c>
      <c r="H13" s="32"/>
    </row>
    <row r="14" spans="2:8" ht="15.75">
      <c r="B14" s="53"/>
      <c r="C14" s="54"/>
      <c r="D14" s="39"/>
      <c r="E14" s="40"/>
      <c r="F14" s="52"/>
      <c r="G14" s="41"/>
      <c r="H14" s="33">
        <f>D13*F13</f>
        <v>0</v>
      </c>
    </row>
    <row r="15" spans="2:8" ht="15">
      <c r="B15" s="37" t="s">
        <v>55</v>
      </c>
      <c r="C15" s="38"/>
      <c r="D15" s="39">
        <f>2000*24</f>
        <v>48000</v>
      </c>
      <c r="E15" s="40" t="s">
        <v>19</v>
      </c>
      <c r="F15" s="52">
        <v>0</v>
      </c>
      <c r="G15" s="41" t="s">
        <v>20</v>
      </c>
      <c r="H15" s="32"/>
    </row>
    <row r="16" spans="2:8" ht="15.75">
      <c r="B16" s="37"/>
      <c r="C16" s="38"/>
      <c r="D16" s="39"/>
      <c r="E16" s="40"/>
      <c r="F16" s="52"/>
      <c r="G16" s="41"/>
      <c r="H16" s="33">
        <f>D15*F15</f>
        <v>0</v>
      </c>
    </row>
    <row r="17" spans="2:8" ht="15">
      <c r="B17" s="37" t="s">
        <v>56</v>
      </c>
      <c r="C17" s="38"/>
      <c r="D17" s="39">
        <f>1300*24</f>
        <v>31200</v>
      </c>
      <c r="E17" s="40" t="s">
        <v>19</v>
      </c>
      <c r="F17" s="52">
        <v>0</v>
      </c>
      <c r="G17" s="41" t="s">
        <v>20</v>
      </c>
      <c r="H17" s="32"/>
    </row>
    <row r="18" spans="2:8" ht="15.75">
      <c r="B18" s="37"/>
      <c r="C18" s="38"/>
      <c r="D18" s="39"/>
      <c r="E18" s="40"/>
      <c r="F18" s="52"/>
      <c r="G18" s="41"/>
      <c r="H18" s="33">
        <f>D17*F17</f>
        <v>0</v>
      </c>
    </row>
    <row r="19" spans="2:8" ht="15">
      <c r="B19" s="37" t="s">
        <v>21</v>
      </c>
      <c r="C19" s="38"/>
      <c r="D19" s="39">
        <f>1000*24</f>
        <v>24000</v>
      </c>
      <c r="E19" s="40" t="s">
        <v>19</v>
      </c>
      <c r="F19" s="52">
        <v>0</v>
      </c>
      <c r="G19" s="41" t="s">
        <v>20</v>
      </c>
      <c r="H19" s="32" t="s">
        <v>22</v>
      </c>
    </row>
    <row r="20" spans="2:8" ht="15.75">
      <c r="B20" s="37"/>
      <c r="C20" s="38"/>
      <c r="D20" s="39"/>
      <c r="E20" s="40"/>
      <c r="F20" s="52"/>
      <c r="G20" s="41"/>
      <c r="H20" s="33">
        <f>D19*F19</f>
        <v>0</v>
      </c>
    </row>
    <row r="21" spans="2:8" ht="15">
      <c r="B21" s="37" t="s">
        <v>23</v>
      </c>
      <c r="C21" s="38"/>
      <c r="D21" s="39">
        <f>35000*24</f>
        <v>840000</v>
      </c>
      <c r="E21" s="40" t="s">
        <v>19</v>
      </c>
      <c r="F21" s="52">
        <v>0</v>
      </c>
      <c r="G21" s="41" t="s">
        <v>20</v>
      </c>
      <c r="H21" s="32" t="s">
        <v>22</v>
      </c>
    </row>
    <row r="22" spans="2:8" ht="15.75">
      <c r="B22" s="37"/>
      <c r="C22" s="38"/>
      <c r="D22" s="39"/>
      <c r="E22" s="40"/>
      <c r="F22" s="52"/>
      <c r="G22" s="41"/>
      <c r="H22" s="33">
        <f>D21*F21</f>
        <v>0</v>
      </c>
    </row>
    <row r="23" spans="2:8" ht="15">
      <c r="B23" s="37" t="s">
        <v>24</v>
      </c>
      <c r="C23" s="38"/>
      <c r="D23" s="39">
        <f>21000*24</f>
        <v>504000</v>
      </c>
      <c r="E23" s="40" t="s">
        <v>19</v>
      </c>
      <c r="F23" s="52">
        <v>0</v>
      </c>
      <c r="G23" s="41" t="s">
        <v>20</v>
      </c>
      <c r="H23" s="32"/>
    </row>
    <row r="24" spans="2:8" ht="15.75">
      <c r="B24" s="37"/>
      <c r="C24" s="38"/>
      <c r="D24" s="39"/>
      <c r="E24" s="40"/>
      <c r="F24" s="52"/>
      <c r="G24" s="41"/>
      <c r="H24" s="33">
        <f>D23*F23</f>
        <v>0</v>
      </c>
    </row>
    <row r="25" spans="2:8" ht="15">
      <c r="B25" s="53" t="s">
        <v>37</v>
      </c>
      <c r="C25" s="54"/>
      <c r="D25" s="39">
        <f>175*24</f>
        <v>4200</v>
      </c>
      <c r="E25" s="40" t="s">
        <v>19</v>
      </c>
      <c r="F25" s="52">
        <v>0</v>
      </c>
      <c r="G25" s="41" t="s">
        <v>20</v>
      </c>
      <c r="H25" s="32"/>
    </row>
    <row r="26" spans="2:8" ht="15.75">
      <c r="B26" s="53"/>
      <c r="C26" s="54"/>
      <c r="D26" s="39"/>
      <c r="E26" s="40"/>
      <c r="F26" s="52"/>
      <c r="G26" s="41"/>
      <c r="H26" s="33">
        <f>D25*F25</f>
        <v>0</v>
      </c>
    </row>
    <row r="27" spans="2:8" ht="15.75">
      <c r="B27" s="59" t="s">
        <v>25</v>
      </c>
      <c r="C27" s="60"/>
      <c r="D27" s="60"/>
      <c r="E27" s="60"/>
      <c r="F27" s="60"/>
      <c r="G27" s="60"/>
      <c r="H27" s="33"/>
    </row>
    <row r="28" spans="2:8" ht="15.75">
      <c r="B28" s="59"/>
      <c r="C28" s="60"/>
      <c r="D28" s="60"/>
      <c r="E28" s="60"/>
      <c r="F28" s="60"/>
      <c r="G28" s="60"/>
      <c r="H28" s="33"/>
    </row>
    <row r="29" spans="2:8" ht="31.5">
      <c r="B29" s="11"/>
      <c r="C29" s="61" t="s">
        <v>26</v>
      </c>
      <c r="D29" s="61"/>
      <c r="E29" s="5" t="s">
        <v>19</v>
      </c>
      <c r="F29" s="12" t="s">
        <v>27</v>
      </c>
      <c r="G29" s="8"/>
      <c r="H29" s="33" t="s">
        <v>28</v>
      </c>
    </row>
    <row r="30" spans="2:8" ht="15.75" customHeight="1">
      <c r="B30" s="55" t="s">
        <v>29</v>
      </c>
      <c r="C30" s="58">
        <v>150</v>
      </c>
      <c r="D30" s="58"/>
      <c r="E30" s="40" t="s">
        <v>19</v>
      </c>
      <c r="F30" s="52">
        <v>0</v>
      </c>
      <c r="G30" s="8"/>
      <c r="H30" s="34"/>
    </row>
    <row r="31" spans="2:8" ht="15.75">
      <c r="B31" s="55"/>
      <c r="C31" s="58"/>
      <c r="D31" s="58"/>
      <c r="E31" s="40"/>
      <c r="F31" s="52"/>
      <c r="G31" s="7" t="s">
        <v>20</v>
      </c>
      <c r="H31" s="33">
        <f>F30*C30</f>
        <v>0</v>
      </c>
    </row>
    <row r="32" spans="2:8" ht="15.75">
      <c r="B32" s="6"/>
      <c r="C32" s="58"/>
      <c r="D32" s="58"/>
      <c r="E32" s="5"/>
      <c r="F32" s="7"/>
      <c r="G32" s="8"/>
      <c r="H32" s="35"/>
    </row>
    <row r="33" spans="2:8" ht="15.75">
      <c r="B33" s="55"/>
      <c r="C33" s="56"/>
      <c r="D33" s="56"/>
      <c r="E33" s="56"/>
      <c r="F33" s="56"/>
      <c r="G33" s="15"/>
      <c r="H33" s="36"/>
    </row>
    <row r="34" spans="2:8" ht="15.75">
      <c r="B34" s="55" t="s">
        <v>60</v>
      </c>
      <c r="C34" s="56"/>
      <c r="D34" s="56"/>
      <c r="E34" s="56"/>
      <c r="F34" s="56"/>
      <c r="G34" s="7" t="s">
        <v>20</v>
      </c>
      <c r="H34" s="36">
        <f>H6+H10+H12+H14+H16+H18+H20+H22+H24+H26+H31+H8</f>
        <v>0</v>
      </c>
    </row>
    <row r="35" spans="2:8" ht="16.5" thickBot="1">
      <c r="B35" s="62"/>
      <c r="C35" s="63"/>
      <c r="D35" s="63"/>
      <c r="E35" s="63"/>
      <c r="F35" s="63"/>
      <c r="G35" s="16"/>
      <c r="H35" s="18" t="s">
        <v>30</v>
      </c>
    </row>
    <row r="36" ht="15.75" thickBot="1">
      <c r="B36" s="19"/>
    </row>
    <row r="37" spans="2:8" ht="15.75">
      <c r="B37" s="42" t="s">
        <v>14</v>
      </c>
      <c r="C37" s="44" t="s">
        <v>15</v>
      </c>
      <c r="D37" s="44"/>
      <c r="E37" s="44"/>
      <c r="F37" s="46" t="s">
        <v>17</v>
      </c>
      <c r="G37" s="48" t="s">
        <v>18</v>
      </c>
      <c r="H37" s="49"/>
    </row>
    <row r="38" spans="2:8" ht="15.75">
      <c r="B38" s="43"/>
      <c r="C38" s="45" t="s">
        <v>16</v>
      </c>
      <c r="D38" s="45"/>
      <c r="E38" s="45"/>
      <c r="F38" s="47"/>
      <c r="G38" s="50"/>
      <c r="H38" s="51"/>
    </row>
    <row r="39" spans="2:8" ht="15" customHeight="1">
      <c r="B39" s="37" t="s">
        <v>54</v>
      </c>
      <c r="C39" s="38"/>
      <c r="D39" s="39">
        <f>2000*24/2</f>
        <v>24000</v>
      </c>
      <c r="E39" s="40" t="s">
        <v>19</v>
      </c>
      <c r="F39" s="52">
        <v>0</v>
      </c>
      <c r="G39" s="41" t="s">
        <v>20</v>
      </c>
      <c r="H39" s="9"/>
    </row>
    <row r="40" spans="2:8" ht="15" customHeight="1">
      <c r="B40" s="37"/>
      <c r="C40" s="38"/>
      <c r="D40" s="39"/>
      <c r="E40" s="40"/>
      <c r="F40" s="52"/>
      <c r="G40" s="41"/>
      <c r="H40" s="32">
        <f>F39*D39</f>
        <v>0</v>
      </c>
    </row>
    <row r="41" spans="2:8" ht="15" customHeight="1">
      <c r="B41" s="37" t="s">
        <v>57</v>
      </c>
      <c r="C41" s="38"/>
      <c r="D41" s="39">
        <f>630*24/2</f>
        <v>7560</v>
      </c>
      <c r="E41" s="40" t="s">
        <v>19</v>
      </c>
      <c r="F41" s="52">
        <v>0</v>
      </c>
      <c r="G41" s="41" t="s">
        <v>20</v>
      </c>
      <c r="H41" s="9"/>
    </row>
    <row r="42" spans="2:8" ht="15" customHeight="1">
      <c r="B42" s="37"/>
      <c r="C42" s="38"/>
      <c r="D42" s="39"/>
      <c r="E42" s="40"/>
      <c r="F42" s="52"/>
      <c r="G42" s="41"/>
      <c r="H42" s="32">
        <f>F41*D41</f>
        <v>0</v>
      </c>
    </row>
    <row r="43" spans="2:8" ht="15">
      <c r="B43" s="37" t="s">
        <v>58</v>
      </c>
      <c r="C43" s="38"/>
      <c r="D43" s="39">
        <f>200*24/2</f>
        <v>2400</v>
      </c>
      <c r="E43" s="40" t="s">
        <v>19</v>
      </c>
      <c r="F43" s="52">
        <v>0</v>
      </c>
      <c r="G43" s="31"/>
      <c r="H43" s="32"/>
    </row>
    <row r="44" spans="2:8" ht="15">
      <c r="B44" s="37"/>
      <c r="C44" s="38"/>
      <c r="D44" s="39"/>
      <c r="E44" s="40"/>
      <c r="F44" s="52"/>
      <c r="G44" s="31"/>
      <c r="H44" s="32">
        <f>F43*D43</f>
        <v>0</v>
      </c>
    </row>
    <row r="45" spans="2:8" ht="15" customHeight="1">
      <c r="B45" s="53" t="s">
        <v>36</v>
      </c>
      <c r="C45" s="54"/>
      <c r="D45" s="39">
        <f>75*24/2</f>
        <v>900</v>
      </c>
      <c r="E45" s="40" t="s">
        <v>19</v>
      </c>
      <c r="F45" s="52">
        <v>0</v>
      </c>
      <c r="G45" s="41" t="s">
        <v>20</v>
      </c>
      <c r="H45" s="9"/>
    </row>
    <row r="46" spans="2:8" ht="15" customHeight="1">
      <c r="B46" s="53"/>
      <c r="C46" s="54"/>
      <c r="D46" s="39"/>
      <c r="E46" s="40"/>
      <c r="F46" s="52"/>
      <c r="G46" s="41"/>
      <c r="H46" s="32">
        <f>F45*D45</f>
        <v>0</v>
      </c>
    </row>
    <row r="47" spans="2:8" ht="15" customHeight="1">
      <c r="B47" s="53" t="s">
        <v>38</v>
      </c>
      <c r="C47" s="54"/>
      <c r="D47" s="39">
        <f>75*24/2</f>
        <v>900</v>
      </c>
      <c r="E47" s="40" t="s">
        <v>19</v>
      </c>
      <c r="F47" s="52">
        <v>0</v>
      </c>
      <c r="G47" s="41" t="s">
        <v>20</v>
      </c>
      <c r="H47" s="9"/>
    </row>
    <row r="48" spans="2:8" ht="15" customHeight="1">
      <c r="B48" s="53"/>
      <c r="C48" s="54"/>
      <c r="D48" s="39"/>
      <c r="E48" s="40"/>
      <c r="F48" s="52"/>
      <c r="G48" s="41"/>
      <c r="H48" s="32">
        <f>F47*D47</f>
        <v>0</v>
      </c>
    </row>
    <row r="49" spans="2:8" ht="15" customHeight="1">
      <c r="B49" s="37" t="s">
        <v>55</v>
      </c>
      <c r="C49" s="38"/>
      <c r="D49" s="39">
        <f>2000*24/2</f>
        <v>24000</v>
      </c>
      <c r="E49" s="40" t="s">
        <v>19</v>
      </c>
      <c r="F49" s="52">
        <v>0</v>
      </c>
      <c r="G49" s="41" t="s">
        <v>20</v>
      </c>
      <c r="H49" s="9"/>
    </row>
    <row r="50" spans="2:8" ht="15" customHeight="1">
      <c r="B50" s="37"/>
      <c r="C50" s="38"/>
      <c r="D50" s="39"/>
      <c r="E50" s="40"/>
      <c r="F50" s="52"/>
      <c r="G50" s="41"/>
      <c r="H50" s="32">
        <f>F49*D49</f>
        <v>0</v>
      </c>
    </row>
    <row r="51" spans="2:8" ht="15" customHeight="1">
      <c r="B51" s="37" t="s">
        <v>56</v>
      </c>
      <c r="C51" s="38"/>
      <c r="D51" s="39">
        <f>1300*24/2</f>
        <v>15600</v>
      </c>
      <c r="E51" s="40" t="s">
        <v>19</v>
      </c>
      <c r="F51" s="52">
        <v>0</v>
      </c>
      <c r="G51" s="41" t="s">
        <v>20</v>
      </c>
      <c r="H51" s="9"/>
    </row>
    <row r="52" spans="2:8" ht="15" customHeight="1">
      <c r="B52" s="37"/>
      <c r="C52" s="38"/>
      <c r="D52" s="39"/>
      <c r="E52" s="40"/>
      <c r="F52" s="52"/>
      <c r="G52" s="41"/>
      <c r="H52" s="32">
        <f>F51*D51</f>
        <v>0</v>
      </c>
    </row>
    <row r="53" spans="2:8" ht="15" customHeight="1">
      <c r="B53" s="37" t="s">
        <v>21</v>
      </c>
      <c r="C53" s="38"/>
      <c r="D53" s="39">
        <f>1000*24/2</f>
        <v>12000</v>
      </c>
      <c r="E53" s="40" t="s">
        <v>19</v>
      </c>
      <c r="F53" s="52">
        <v>0</v>
      </c>
      <c r="G53" s="41" t="s">
        <v>20</v>
      </c>
      <c r="H53" s="9" t="s">
        <v>22</v>
      </c>
    </row>
    <row r="54" spans="2:8" ht="15" customHeight="1">
      <c r="B54" s="37"/>
      <c r="C54" s="38"/>
      <c r="D54" s="39"/>
      <c r="E54" s="40"/>
      <c r="F54" s="52"/>
      <c r="G54" s="41"/>
      <c r="H54" s="32">
        <f>F53*D53</f>
        <v>0</v>
      </c>
    </row>
    <row r="55" spans="2:8" ht="15" customHeight="1">
      <c r="B55" s="37" t="s">
        <v>23</v>
      </c>
      <c r="C55" s="38"/>
      <c r="D55" s="39">
        <f>35000*24/2</f>
        <v>420000</v>
      </c>
      <c r="E55" s="40" t="s">
        <v>19</v>
      </c>
      <c r="F55" s="52">
        <v>0</v>
      </c>
      <c r="G55" s="41" t="s">
        <v>20</v>
      </c>
      <c r="H55" s="9" t="s">
        <v>22</v>
      </c>
    </row>
    <row r="56" spans="2:8" ht="15" customHeight="1">
      <c r="B56" s="37"/>
      <c r="C56" s="38"/>
      <c r="D56" s="39"/>
      <c r="E56" s="40"/>
      <c r="F56" s="52"/>
      <c r="G56" s="41"/>
      <c r="H56" s="32">
        <f>F55*D55</f>
        <v>0</v>
      </c>
    </row>
    <row r="57" spans="2:8" ht="15" customHeight="1">
      <c r="B57" s="37" t="s">
        <v>24</v>
      </c>
      <c r="C57" s="38"/>
      <c r="D57" s="39">
        <f>21000*24/2</f>
        <v>252000</v>
      </c>
      <c r="E57" s="40" t="s">
        <v>19</v>
      </c>
      <c r="F57" s="52">
        <v>0</v>
      </c>
      <c r="G57" s="41" t="s">
        <v>20</v>
      </c>
      <c r="H57" s="9"/>
    </row>
    <row r="58" spans="2:8" ht="15" customHeight="1">
      <c r="B58" s="37"/>
      <c r="C58" s="38"/>
      <c r="D58" s="39"/>
      <c r="E58" s="40"/>
      <c r="F58" s="52"/>
      <c r="G58" s="41"/>
      <c r="H58" s="32">
        <f>F57*D57</f>
        <v>0</v>
      </c>
    </row>
    <row r="59" spans="2:8" ht="15" customHeight="1">
      <c r="B59" s="53" t="s">
        <v>37</v>
      </c>
      <c r="C59" s="54"/>
      <c r="D59" s="39">
        <f>175*24/2</f>
        <v>2100</v>
      </c>
      <c r="E59" s="40" t="s">
        <v>19</v>
      </c>
      <c r="F59" s="52">
        <v>0</v>
      </c>
      <c r="G59" s="41" t="s">
        <v>20</v>
      </c>
      <c r="H59" s="9"/>
    </row>
    <row r="60" spans="2:8" ht="15" customHeight="1">
      <c r="B60" s="53"/>
      <c r="C60" s="54"/>
      <c r="D60" s="39"/>
      <c r="E60" s="40"/>
      <c r="F60" s="52"/>
      <c r="G60" s="41"/>
      <c r="H60" s="32">
        <f>F59*D59</f>
        <v>0</v>
      </c>
    </row>
    <row r="61" spans="2:8" ht="15.75">
      <c r="B61" s="59" t="s">
        <v>25</v>
      </c>
      <c r="C61" s="60"/>
      <c r="D61" s="60"/>
      <c r="E61" s="60"/>
      <c r="F61" s="60"/>
      <c r="G61" s="60"/>
      <c r="H61" s="10"/>
    </row>
    <row r="62" spans="2:8" ht="15">
      <c r="B62" s="59"/>
      <c r="C62" s="60"/>
      <c r="D62" s="60"/>
      <c r="E62" s="60"/>
      <c r="F62" s="60"/>
      <c r="G62" s="60"/>
      <c r="H62" s="32"/>
    </row>
    <row r="63" spans="2:8" ht="31.5">
      <c r="B63" s="21"/>
      <c r="C63" s="61" t="s">
        <v>26</v>
      </c>
      <c r="D63" s="61"/>
      <c r="E63" s="23" t="s">
        <v>19</v>
      </c>
      <c r="F63" s="25" t="s">
        <v>27</v>
      </c>
      <c r="G63" s="8"/>
      <c r="H63" s="10" t="s">
        <v>28</v>
      </c>
    </row>
    <row r="64" spans="2:8" ht="15.75">
      <c r="B64" s="55" t="s">
        <v>29</v>
      </c>
      <c r="C64" s="58">
        <v>150</v>
      </c>
      <c r="D64" s="58"/>
      <c r="E64" s="40" t="s">
        <v>19</v>
      </c>
      <c r="F64" s="52">
        <v>0</v>
      </c>
      <c r="G64" s="8"/>
      <c r="H64" s="13"/>
    </row>
    <row r="65" spans="2:8" ht="15.75">
      <c r="B65" s="55"/>
      <c r="C65" s="58"/>
      <c r="D65" s="58"/>
      <c r="E65" s="40"/>
      <c r="F65" s="52"/>
      <c r="G65" s="22" t="s">
        <v>20</v>
      </c>
      <c r="H65" s="34">
        <f>C64*F64</f>
        <v>0</v>
      </c>
    </row>
    <row r="66" spans="2:8" ht="15.75">
      <c r="B66" s="24"/>
      <c r="C66" s="58"/>
      <c r="D66" s="58"/>
      <c r="E66" s="23"/>
      <c r="F66" s="22"/>
      <c r="G66" s="8"/>
      <c r="H66" s="14"/>
    </row>
    <row r="67" spans="2:8" ht="15.75">
      <c r="B67" s="55"/>
      <c r="C67" s="56"/>
      <c r="D67" s="56"/>
      <c r="E67" s="56"/>
      <c r="F67" s="56"/>
      <c r="G67" s="15"/>
      <c r="H67" s="17"/>
    </row>
    <row r="68" spans="2:8" ht="15.75">
      <c r="B68" s="55" t="s">
        <v>39</v>
      </c>
      <c r="C68" s="56"/>
      <c r="D68" s="56"/>
      <c r="E68" s="56"/>
      <c r="F68" s="56"/>
      <c r="G68" s="22" t="s">
        <v>20</v>
      </c>
      <c r="H68" s="36">
        <f>H40+H42+H46+H48+H50+H52+H54+H56+H58+H60+H65+H44</f>
        <v>0</v>
      </c>
    </row>
    <row r="69" spans="2:8" ht="16.5" thickBot="1">
      <c r="B69" s="62"/>
      <c r="C69" s="63"/>
      <c r="D69" s="63"/>
      <c r="E69" s="63"/>
      <c r="F69" s="63"/>
      <c r="G69" s="26"/>
      <c r="H69" s="18" t="s">
        <v>30</v>
      </c>
    </row>
    <row r="70" ht="15.75" thickBot="1"/>
    <row r="71" spans="2:8" ht="15.75">
      <c r="B71" s="42" t="s">
        <v>14</v>
      </c>
      <c r="C71" s="44" t="s">
        <v>15</v>
      </c>
      <c r="D71" s="44"/>
      <c r="E71" s="44"/>
      <c r="F71" s="46" t="s">
        <v>17</v>
      </c>
      <c r="G71" s="48" t="s">
        <v>18</v>
      </c>
      <c r="H71" s="49"/>
    </row>
    <row r="72" spans="2:8" ht="15.75">
      <c r="B72" s="43"/>
      <c r="C72" s="45" t="s">
        <v>16</v>
      </c>
      <c r="D72" s="45"/>
      <c r="E72" s="45"/>
      <c r="F72" s="47"/>
      <c r="G72" s="50"/>
      <c r="H72" s="51"/>
    </row>
    <row r="73" spans="2:8" ht="15.75" customHeight="1">
      <c r="B73" s="37" t="s">
        <v>54</v>
      </c>
      <c r="C73" s="38"/>
      <c r="D73" s="39">
        <f>2000*24/2</f>
        <v>24000</v>
      </c>
      <c r="E73" s="40" t="s">
        <v>19</v>
      </c>
      <c r="F73" s="52">
        <v>0</v>
      </c>
      <c r="G73" s="41" t="s">
        <v>20</v>
      </c>
      <c r="H73" s="9"/>
    </row>
    <row r="74" spans="2:8" ht="15" customHeight="1">
      <c r="B74" s="37"/>
      <c r="C74" s="38"/>
      <c r="D74" s="39"/>
      <c r="E74" s="40"/>
      <c r="F74" s="52"/>
      <c r="G74" s="41"/>
      <c r="H74" s="32">
        <f>F73*D73</f>
        <v>0</v>
      </c>
    </row>
    <row r="75" spans="2:8" ht="15" customHeight="1">
      <c r="B75" s="37" t="s">
        <v>57</v>
      </c>
      <c r="C75" s="38"/>
      <c r="D75" s="39">
        <f>630*24/2</f>
        <v>7560</v>
      </c>
      <c r="E75" s="40" t="s">
        <v>19</v>
      </c>
      <c r="F75" s="52">
        <v>0</v>
      </c>
      <c r="G75" s="41" t="s">
        <v>20</v>
      </c>
      <c r="H75" s="9"/>
    </row>
    <row r="76" spans="2:8" ht="15" customHeight="1">
      <c r="B76" s="37"/>
      <c r="C76" s="38"/>
      <c r="D76" s="39"/>
      <c r="E76" s="40"/>
      <c r="F76" s="52"/>
      <c r="G76" s="41"/>
      <c r="H76" s="32">
        <f>F75*D75</f>
        <v>0</v>
      </c>
    </row>
    <row r="77" spans="2:8" ht="15" customHeight="1">
      <c r="B77" s="37" t="s">
        <v>58</v>
      </c>
      <c r="C77" s="38"/>
      <c r="D77" s="39">
        <f>200*24/2</f>
        <v>2400</v>
      </c>
      <c r="E77" s="40" t="s">
        <v>19</v>
      </c>
      <c r="F77" s="52">
        <v>0</v>
      </c>
      <c r="G77" s="31"/>
      <c r="H77" s="32"/>
    </row>
    <row r="78" spans="2:8" ht="15" customHeight="1">
      <c r="B78" s="37"/>
      <c r="C78" s="38"/>
      <c r="D78" s="39"/>
      <c r="E78" s="40"/>
      <c r="F78" s="52"/>
      <c r="G78" s="31"/>
      <c r="H78" s="32">
        <f>F77*D77</f>
        <v>0</v>
      </c>
    </row>
    <row r="79" spans="2:8" ht="15.75" customHeight="1">
      <c r="B79" s="53" t="s">
        <v>36</v>
      </c>
      <c r="C79" s="54"/>
      <c r="D79" s="39">
        <f>75*24/2</f>
        <v>900</v>
      </c>
      <c r="E79" s="40" t="s">
        <v>19</v>
      </c>
      <c r="F79" s="52">
        <v>0</v>
      </c>
      <c r="G79" s="41" t="s">
        <v>20</v>
      </c>
      <c r="H79" s="9"/>
    </row>
    <row r="80" spans="2:8" ht="15" customHeight="1">
      <c r="B80" s="53"/>
      <c r="C80" s="54"/>
      <c r="D80" s="39"/>
      <c r="E80" s="40"/>
      <c r="F80" s="52"/>
      <c r="G80" s="41"/>
      <c r="H80" s="32">
        <f>F79*D79</f>
        <v>0</v>
      </c>
    </row>
    <row r="81" spans="2:8" ht="15.75" customHeight="1">
      <c r="B81" s="53" t="s">
        <v>38</v>
      </c>
      <c r="C81" s="54"/>
      <c r="D81" s="39">
        <f>75*24/2</f>
        <v>900</v>
      </c>
      <c r="E81" s="40" t="s">
        <v>19</v>
      </c>
      <c r="F81" s="52">
        <v>0</v>
      </c>
      <c r="G81" s="41" t="s">
        <v>20</v>
      </c>
      <c r="H81" s="9"/>
    </row>
    <row r="82" spans="2:8" ht="15" customHeight="1">
      <c r="B82" s="53"/>
      <c r="C82" s="54"/>
      <c r="D82" s="39"/>
      <c r="E82" s="40"/>
      <c r="F82" s="52"/>
      <c r="G82" s="41"/>
      <c r="H82" s="32">
        <f>F81*D81</f>
        <v>0</v>
      </c>
    </row>
    <row r="83" spans="2:8" ht="15" customHeight="1">
      <c r="B83" s="37" t="s">
        <v>55</v>
      </c>
      <c r="C83" s="38"/>
      <c r="D83" s="39">
        <f>2000*24/2</f>
        <v>24000</v>
      </c>
      <c r="E83" s="40" t="s">
        <v>19</v>
      </c>
      <c r="F83" s="52">
        <v>0</v>
      </c>
      <c r="G83" s="41" t="s">
        <v>20</v>
      </c>
      <c r="H83" s="9"/>
    </row>
    <row r="84" spans="2:8" ht="15" customHeight="1">
      <c r="B84" s="37"/>
      <c r="C84" s="38"/>
      <c r="D84" s="39"/>
      <c r="E84" s="40"/>
      <c r="F84" s="52"/>
      <c r="G84" s="41"/>
      <c r="H84" s="32">
        <f>F83*D83</f>
        <v>0</v>
      </c>
    </row>
    <row r="85" spans="2:8" ht="15" customHeight="1">
      <c r="B85" s="37" t="s">
        <v>56</v>
      </c>
      <c r="C85" s="38"/>
      <c r="D85" s="39">
        <f>1300*24/2</f>
        <v>15600</v>
      </c>
      <c r="E85" s="40" t="s">
        <v>19</v>
      </c>
      <c r="F85" s="52">
        <v>0</v>
      </c>
      <c r="G85" s="41" t="s">
        <v>20</v>
      </c>
      <c r="H85" s="9"/>
    </row>
    <row r="86" spans="2:8" ht="15" customHeight="1">
      <c r="B86" s="37"/>
      <c r="C86" s="38"/>
      <c r="D86" s="39"/>
      <c r="E86" s="40"/>
      <c r="F86" s="52"/>
      <c r="G86" s="41"/>
      <c r="H86" s="32">
        <f>F85*D85</f>
        <v>0</v>
      </c>
    </row>
    <row r="87" spans="2:8" ht="15" customHeight="1">
      <c r="B87" s="37" t="s">
        <v>21</v>
      </c>
      <c r="C87" s="38"/>
      <c r="D87" s="39">
        <f>1000*24/2</f>
        <v>12000</v>
      </c>
      <c r="E87" s="40" t="s">
        <v>19</v>
      </c>
      <c r="F87" s="52">
        <v>0</v>
      </c>
      <c r="G87" s="41" t="s">
        <v>20</v>
      </c>
      <c r="H87" s="9" t="s">
        <v>22</v>
      </c>
    </row>
    <row r="88" spans="2:8" ht="15" customHeight="1">
      <c r="B88" s="37"/>
      <c r="C88" s="38"/>
      <c r="D88" s="39"/>
      <c r="E88" s="40"/>
      <c r="F88" s="52"/>
      <c r="G88" s="41"/>
      <c r="H88" s="32">
        <f>F87*D87</f>
        <v>0</v>
      </c>
    </row>
    <row r="89" spans="2:8" ht="15.75" customHeight="1">
      <c r="B89" s="37" t="s">
        <v>23</v>
      </c>
      <c r="C89" s="38"/>
      <c r="D89" s="39">
        <f>35000*24/2</f>
        <v>420000</v>
      </c>
      <c r="E89" s="40" t="s">
        <v>19</v>
      </c>
      <c r="F89" s="52">
        <v>0</v>
      </c>
      <c r="G89" s="41" t="s">
        <v>20</v>
      </c>
      <c r="H89" s="9" t="s">
        <v>22</v>
      </c>
    </row>
    <row r="90" spans="2:8" ht="15" customHeight="1">
      <c r="B90" s="37"/>
      <c r="C90" s="38"/>
      <c r="D90" s="39"/>
      <c r="E90" s="40"/>
      <c r="F90" s="52"/>
      <c r="G90" s="41"/>
      <c r="H90" s="32">
        <f>F89*D89</f>
        <v>0</v>
      </c>
    </row>
    <row r="91" spans="2:8" ht="15.75" customHeight="1">
      <c r="B91" s="37" t="s">
        <v>24</v>
      </c>
      <c r="C91" s="38"/>
      <c r="D91" s="39">
        <f>21000*24/2</f>
        <v>252000</v>
      </c>
      <c r="E91" s="40" t="s">
        <v>19</v>
      </c>
      <c r="F91" s="52">
        <v>0</v>
      </c>
      <c r="G91" s="41" t="s">
        <v>20</v>
      </c>
      <c r="H91" s="9"/>
    </row>
    <row r="92" spans="2:8" ht="15" customHeight="1">
      <c r="B92" s="37"/>
      <c r="C92" s="38"/>
      <c r="D92" s="39"/>
      <c r="E92" s="40"/>
      <c r="F92" s="52"/>
      <c r="G92" s="41"/>
      <c r="H92" s="32">
        <f>F91*D91</f>
        <v>0</v>
      </c>
    </row>
    <row r="93" spans="2:8" ht="15.75" customHeight="1">
      <c r="B93" s="53" t="s">
        <v>37</v>
      </c>
      <c r="C93" s="54"/>
      <c r="D93" s="39">
        <f>175*24/2</f>
        <v>2100</v>
      </c>
      <c r="E93" s="40" t="s">
        <v>19</v>
      </c>
      <c r="F93" s="52">
        <v>0</v>
      </c>
      <c r="G93" s="41" t="s">
        <v>20</v>
      </c>
      <c r="H93" s="9"/>
    </row>
    <row r="94" spans="2:8" ht="15" customHeight="1">
      <c r="B94" s="53"/>
      <c r="C94" s="54"/>
      <c r="D94" s="39"/>
      <c r="E94" s="40"/>
      <c r="F94" s="52"/>
      <c r="G94" s="41"/>
      <c r="H94" s="32">
        <f>F93*D93</f>
        <v>0</v>
      </c>
    </row>
    <row r="95" spans="2:8" ht="15.75" customHeight="1">
      <c r="B95" s="59" t="s">
        <v>25</v>
      </c>
      <c r="C95" s="60"/>
      <c r="D95" s="60"/>
      <c r="E95" s="60"/>
      <c r="F95" s="60"/>
      <c r="G95" s="60"/>
      <c r="H95" s="10"/>
    </row>
    <row r="96" spans="2:8" ht="15">
      <c r="B96" s="59"/>
      <c r="C96" s="60"/>
      <c r="D96" s="60"/>
      <c r="E96" s="60"/>
      <c r="F96" s="60"/>
      <c r="G96" s="60"/>
      <c r="H96" s="32"/>
    </row>
    <row r="97" spans="2:8" ht="31.5" customHeight="1">
      <c r="B97" s="28"/>
      <c r="C97" s="61" t="s">
        <v>26</v>
      </c>
      <c r="D97" s="61"/>
      <c r="E97" s="27" t="s">
        <v>19</v>
      </c>
      <c r="F97" s="30" t="s">
        <v>27</v>
      </c>
      <c r="G97" s="8"/>
      <c r="H97" s="10" t="s">
        <v>28</v>
      </c>
    </row>
    <row r="98" spans="2:8" ht="15.75" customHeight="1">
      <c r="B98" s="55" t="s">
        <v>29</v>
      </c>
      <c r="C98" s="58">
        <v>150</v>
      </c>
      <c r="D98" s="58"/>
      <c r="E98" s="40" t="s">
        <v>19</v>
      </c>
      <c r="F98" s="52">
        <v>0</v>
      </c>
      <c r="G98" s="8"/>
      <c r="H98" s="13"/>
    </row>
    <row r="99" spans="2:8" ht="15.75">
      <c r="B99" s="55"/>
      <c r="C99" s="58"/>
      <c r="D99" s="58"/>
      <c r="E99" s="40"/>
      <c r="F99" s="52"/>
      <c r="G99" s="29" t="s">
        <v>20</v>
      </c>
      <c r="H99" s="34">
        <f>C98*F98</f>
        <v>0</v>
      </c>
    </row>
    <row r="100" spans="2:8" ht="15.75">
      <c r="B100" s="24"/>
      <c r="C100" s="58"/>
      <c r="D100" s="58"/>
      <c r="E100" s="23"/>
      <c r="F100" s="22"/>
      <c r="G100" s="8"/>
      <c r="H100" s="14"/>
    </row>
    <row r="101" spans="2:8" ht="15.75">
      <c r="B101" s="55"/>
      <c r="C101" s="56"/>
      <c r="D101" s="56"/>
      <c r="E101" s="56"/>
      <c r="F101" s="56"/>
      <c r="G101" s="15"/>
      <c r="H101" s="17"/>
    </row>
    <row r="102" spans="2:8" ht="15.75">
      <c r="B102" s="55" t="s">
        <v>40</v>
      </c>
      <c r="C102" s="56"/>
      <c r="D102" s="56"/>
      <c r="E102" s="56"/>
      <c r="F102" s="56"/>
      <c r="G102" s="22" t="s">
        <v>20</v>
      </c>
      <c r="H102" s="36">
        <f>H74+H76+H80+H82+H84+H86+H88+H90+H92+H94+H99+H78</f>
        <v>0</v>
      </c>
    </row>
    <row r="103" spans="2:8" ht="16.5" thickBot="1">
      <c r="B103" s="62"/>
      <c r="C103" s="63"/>
      <c r="D103" s="63"/>
      <c r="E103" s="63"/>
      <c r="F103" s="63"/>
      <c r="G103" s="26"/>
      <c r="H103" s="18" t="s">
        <v>30</v>
      </c>
    </row>
    <row r="104" ht="15.75" thickBot="1"/>
    <row r="105" spans="2:8" ht="15.75">
      <c r="B105" s="42" t="s">
        <v>14</v>
      </c>
      <c r="C105" s="44" t="s">
        <v>15</v>
      </c>
      <c r="D105" s="44"/>
      <c r="E105" s="44"/>
      <c r="F105" s="46" t="s">
        <v>17</v>
      </c>
      <c r="G105" s="48" t="s">
        <v>18</v>
      </c>
      <c r="H105" s="49"/>
    </row>
    <row r="106" spans="2:8" ht="15.75">
      <c r="B106" s="43"/>
      <c r="C106" s="45" t="s">
        <v>16</v>
      </c>
      <c r="D106" s="45"/>
      <c r="E106" s="45"/>
      <c r="F106" s="47"/>
      <c r="G106" s="50"/>
      <c r="H106" s="51"/>
    </row>
    <row r="107" spans="2:8" ht="15.75" customHeight="1">
      <c r="B107" s="37" t="s">
        <v>54</v>
      </c>
      <c r="C107" s="38"/>
      <c r="D107" s="39">
        <f>2000*24/2</f>
        <v>24000</v>
      </c>
      <c r="E107" s="40" t="s">
        <v>19</v>
      </c>
      <c r="F107" s="52">
        <v>0</v>
      </c>
      <c r="G107" s="41" t="s">
        <v>20</v>
      </c>
      <c r="H107" s="9"/>
    </row>
    <row r="108" spans="2:8" ht="15" customHeight="1">
      <c r="B108" s="37"/>
      <c r="C108" s="38"/>
      <c r="D108" s="39"/>
      <c r="E108" s="40"/>
      <c r="F108" s="52"/>
      <c r="G108" s="41"/>
      <c r="H108" s="32">
        <f>F107*D107</f>
        <v>0</v>
      </c>
    </row>
    <row r="109" spans="2:8" ht="15" customHeight="1">
      <c r="B109" s="37" t="s">
        <v>57</v>
      </c>
      <c r="C109" s="38"/>
      <c r="D109" s="39">
        <f>630*24/2</f>
        <v>7560</v>
      </c>
      <c r="E109" s="40" t="s">
        <v>19</v>
      </c>
      <c r="F109" s="52">
        <v>0</v>
      </c>
      <c r="G109" s="41" t="s">
        <v>20</v>
      </c>
      <c r="H109" s="9"/>
    </row>
    <row r="110" spans="2:8" ht="15" customHeight="1">
      <c r="B110" s="37"/>
      <c r="C110" s="38"/>
      <c r="D110" s="39"/>
      <c r="E110" s="40"/>
      <c r="F110" s="52"/>
      <c r="G110" s="41"/>
      <c r="H110" s="32">
        <f>F109*D109</f>
        <v>0</v>
      </c>
    </row>
    <row r="111" spans="2:8" ht="15" customHeight="1">
      <c r="B111" s="37" t="s">
        <v>58</v>
      </c>
      <c r="C111" s="38"/>
      <c r="D111" s="39">
        <f>200*24/2</f>
        <v>2400</v>
      </c>
      <c r="E111" s="40" t="s">
        <v>19</v>
      </c>
      <c r="F111" s="52">
        <v>0</v>
      </c>
      <c r="G111" s="31"/>
      <c r="H111" s="32"/>
    </row>
    <row r="112" spans="2:8" ht="15" customHeight="1">
      <c r="B112" s="37"/>
      <c r="C112" s="38"/>
      <c r="D112" s="39"/>
      <c r="E112" s="40"/>
      <c r="F112" s="52"/>
      <c r="G112" s="31"/>
      <c r="H112" s="32">
        <f>F111*D111</f>
        <v>0</v>
      </c>
    </row>
    <row r="113" spans="2:8" ht="15.75" customHeight="1">
      <c r="B113" s="53" t="s">
        <v>36</v>
      </c>
      <c r="C113" s="54"/>
      <c r="D113" s="39">
        <f>75*24/2</f>
        <v>900</v>
      </c>
      <c r="E113" s="40" t="s">
        <v>19</v>
      </c>
      <c r="F113" s="52">
        <v>0</v>
      </c>
      <c r="G113" s="41" t="s">
        <v>20</v>
      </c>
      <c r="H113" s="9"/>
    </row>
    <row r="114" spans="2:8" ht="15" customHeight="1">
      <c r="B114" s="53"/>
      <c r="C114" s="54"/>
      <c r="D114" s="39"/>
      <c r="E114" s="40"/>
      <c r="F114" s="52"/>
      <c r="G114" s="41"/>
      <c r="H114" s="32">
        <f>F113*D113</f>
        <v>0</v>
      </c>
    </row>
    <row r="115" spans="2:8" ht="15.75" customHeight="1">
      <c r="B115" s="53" t="s">
        <v>38</v>
      </c>
      <c r="C115" s="54"/>
      <c r="D115" s="39">
        <f>75*24/2</f>
        <v>900</v>
      </c>
      <c r="E115" s="40" t="s">
        <v>19</v>
      </c>
      <c r="F115" s="52">
        <v>0</v>
      </c>
      <c r="G115" s="41" t="s">
        <v>20</v>
      </c>
      <c r="H115" s="9"/>
    </row>
    <row r="116" spans="2:8" ht="15" customHeight="1">
      <c r="B116" s="53"/>
      <c r="C116" s="54"/>
      <c r="D116" s="39"/>
      <c r="E116" s="40"/>
      <c r="F116" s="52"/>
      <c r="G116" s="41"/>
      <c r="H116" s="32">
        <f>F115*D115</f>
        <v>0</v>
      </c>
    </row>
    <row r="117" spans="2:8" ht="15" customHeight="1">
      <c r="B117" s="37" t="s">
        <v>55</v>
      </c>
      <c r="C117" s="38"/>
      <c r="D117" s="39">
        <f>2000*24/2</f>
        <v>24000</v>
      </c>
      <c r="E117" s="40" t="s">
        <v>19</v>
      </c>
      <c r="F117" s="52">
        <v>0</v>
      </c>
      <c r="G117" s="41" t="s">
        <v>20</v>
      </c>
      <c r="H117" s="9"/>
    </row>
    <row r="118" spans="2:8" ht="15" customHeight="1">
      <c r="B118" s="37"/>
      <c r="C118" s="38"/>
      <c r="D118" s="39"/>
      <c r="E118" s="40"/>
      <c r="F118" s="52"/>
      <c r="G118" s="41"/>
      <c r="H118" s="32">
        <f>F117*D117</f>
        <v>0</v>
      </c>
    </row>
    <row r="119" spans="2:8" ht="15" customHeight="1">
      <c r="B119" s="37" t="s">
        <v>56</v>
      </c>
      <c r="C119" s="38"/>
      <c r="D119" s="39">
        <f>1300*24/2</f>
        <v>15600</v>
      </c>
      <c r="E119" s="40" t="s">
        <v>19</v>
      </c>
      <c r="F119" s="52">
        <v>0</v>
      </c>
      <c r="G119" s="41" t="s">
        <v>20</v>
      </c>
      <c r="H119" s="9"/>
    </row>
    <row r="120" spans="2:8" ht="15" customHeight="1">
      <c r="B120" s="37"/>
      <c r="C120" s="38"/>
      <c r="D120" s="39"/>
      <c r="E120" s="40"/>
      <c r="F120" s="52"/>
      <c r="G120" s="41"/>
      <c r="H120" s="32">
        <f>F119*D119</f>
        <v>0</v>
      </c>
    </row>
    <row r="121" spans="2:8" ht="15" customHeight="1">
      <c r="B121" s="37" t="s">
        <v>21</v>
      </c>
      <c r="C121" s="38"/>
      <c r="D121" s="39">
        <f>1000*24/2</f>
        <v>12000</v>
      </c>
      <c r="E121" s="40" t="s">
        <v>19</v>
      </c>
      <c r="F121" s="52">
        <v>0</v>
      </c>
      <c r="G121" s="41" t="s">
        <v>20</v>
      </c>
      <c r="H121" s="9" t="s">
        <v>22</v>
      </c>
    </row>
    <row r="122" spans="2:8" ht="15" customHeight="1">
      <c r="B122" s="37"/>
      <c r="C122" s="38"/>
      <c r="D122" s="39"/>
      <c r="E122" s="40"/>
      <c r="F122" s="52"/>
      <c r="G122" s="41"/>
      <c r="H122" s="32">
        <f>F121*D121</f>
        <v>0</v>
      </c>
    </row>
    <row r="123" spans="2:8" ht="15.75" customHeight="1">
      <c r="B123" s="37" t="s">
        <v>23</v>
      </c>
      <c r="C123" s="38"/>
      <c r="D123" s="39">
        <f>35000*24/2</f>
        <v>420000</v>
      </c>
      <c r="E123" s="40" t="s">
        <v>19</v>
      </c>
      <c r="F123" s="52">
        <v>0</v>
      </c>
      <c r="G123" s="41" t="s">
        <v>20</v>
      </c>
      <c r="H123" s="9" t="s">
        <v>22</v>
      </c>
    </row>
    <row r="124" spans="2:8" ht="15" customHeight="1">
      <c r="B124" s="37"/>
      <c r="C124" s="38"/>
      <c r="D124" s="39"/>
      <c r="E124" s="40"/>
      <c r="F124" s="52"/>
      <c r="G124" s="41"/>
      <c r="H124" s="32">
        <f>F123*D123</f>
        <v>0</v>
      </c>
    </row>
    <row r="125" spans="2:8" ht="15.75" customHeight="1">
      <c r="B125" s="37" t="s">
        <v>24</v>
      </c>
      <c r="C125" s="38"/>
      <c r="D125" s="39">
        <f>21000*24/2</f>
        <v>252000</v>
      </c>
      <c r="E125" s="40" t="s">
        <v>19</v>
      </c>
      <c r="F125" s="52">
        <v>0</v>
      </c>
      <c r="G125" s="41" t="s">
        <v>20</v>
      </c>
      <c r="H125" s="9"/>
    </row>
    <row r="126" spans="2:8" ht="15" customHeight="1">
      <c r="B126" s="37"/>
      <c r="C126" s="38"/>
      <c r="D126" s="39"/>
      <c r="E126" s="40"/>
      <c r="F126" s="52"/>
      <c r="G126" s="41"/>
      <c r="H126" s="32">
        <f>F125*D125</f>
        <v>0</v>
      </c>
    </row>
    <row r="127" spans="2:8" ht="15.75" customHeight="1">
      <c r="B127" s="53" t="s">
        <v>37</v>
      </c>
      <c r="C127" s="54"/>
      <c r="D127" s="39">
        <f>175*24/2</f>
        <v>2100</v>
      </c>
      <c r="E127" s="40" t="s">
        <v>19</v>
      </c>
      <c r="F127" s="52">
        <v>0</v>
      </c>
      <c r="G127" s="41" t="s">
        <v>20</v>
      </c>
      <c r="H127" s="9"/>
    </row>
    <row r="128" spans="2:8" ht="15" customHeight="1">
      <c r="B128" s="53"/>
      <c r="C128" s="54"/>
      <c r="D128" s="39"/>
      <c r="E128" s="40"/>
      <c r="F128" s="52"/>
      <c r="G128" s="41"/>
      <c r="H128" s="32">
        <f>F127*D127</f>
        <v>0</v>
      </c>
    </row>
    <row r="129" spans="2:8" ht="15.75" customHeight="1">
      <c r="B129" s="59" t="s">
        <v>25</v>
      </c>
      <c r="C129" s="60"/>
      <c r="D129" s="60"/>
      <c r="E129" s="60"/>
      <c r="F129" s="60"/>
      <c r="G129" s="60"/>
      <c r="H129" s="10"/>
    </row>
    <row r="130" spans="2:8" ht="15">
      <c r="B130" s="59"/>
      <c r="C130" s="60"/>
      <c r="D130" s="60"/>
      <c r="E130" s="60"/>
      <c r="F130" s="60"/>
      <c r="G130" s="60"/>
      <c r="H130" s="32"/>
    </row>
    <row r="131" spans="2:8" ht="31.5" customHeight="1">
      <c r="B131" s="28"/>
      <c r="C131" s="61" t="s">
        <v>26</v>
      </c>
      <c r="D131" s="61"/>
      <c r="E131" s="27" t="s">
        <v>19</v>
      </c>
      <c r="F131" s="30" t="s">
        <v>27</v>
      </c>
      <c r="G131" s="8"/>
      <c r="H131" s="10" t="s">
        <v>28</v>
      </c>
    </row>
    <row r="132" spans="2:8" ht="15.75" customHeight="1">
      <c r="B132" s="55" t="s">
        <v>29</v>
      </c>
      <c r="C132" s="58">
        <v>150</v>
      </c>
      <c r="D132" s="58"/>
      <c r="E132" s="40" t="s">
        <v>19</v>
      </c>
      <c r="F132" s="52">
        <v>0</v>
      </c>
      <c r="G132" s="8"/>
      <c r="H132" s="13"/>
    </row>
    <row r="133" spans="2:8" ht="15.75">
      <c r="B133" s="55"/>
      <c r="C133" s="58"/>
      <c r="D133" s="58"/>
      <c r="E133" s="40"/>
      <c r="F133" s="52"/>
      <c r="G133" s="29" t="s">
        <v>20</v>
      </c>
      <c r="H133" s="34">
        <f>C132*F132</f>
        <v>0</v>
      </c>
    </row>
    <row r="134" spans="2:8" ht="15.75">
      <c r="B134" s="24"/>
      <c r="C134" s="58"/>
      <c r="D134" s="58"/>
      <c r="E134" s="23"/>
      <c r="F134" s="22"/>
      <c r="G134" s="8"/>
      <c r="H134" s="14"/>
    </row>
    <row r="135" spans="2:8" ht="15.75">
      <c r="B135" s="55"/>
      <c r="C135" s="56"/>
      <c r="D135" s="56"/>
      <c r="E135" s="56"/>
      <c r="F135" s="56"/>
      <c r="G135" s="15"/>
      <c r="H135" s="17"/>
    </row>
    <row r="136" spans="2:8" ht="15.75">
      <c r="B136" s="55" t="s">
        <v>41</v>
      </c>
      <c r="C136" s="56"/>
      <c r="D136" s="56"/>
      <c r="E136" s="56"/>
      <c r="F136" s="56"/>
      <c r="G136" s="22" t="s">
        <v>20</v>
      </c>
      <c r="H136" s="36">
        <f>H108+H110+H114+H116+H118+H120+H122+H124+H126+H128+H133+H112</f>
        <v>0</v>
      </c>
    </row>
    <row r="137" spans="2:8" ht="16.5" thickBot="1">
      <c r="B137" s="62"/>
      <c r="C137" s="63"/>
      <c r="D137" s="63"/>
      <c r="E137" s="63"/>
      <c r="F137" s="63"/>
      <c r="G137" s="26"/>
      <c r="H137" s="18" t="s">
        <v>30</v>
      </c>
    </row>
    <row r="138" ht="15.75" thickBot="1"/>
    <row r="139" spans="2:8" ht="15.75">
      <c r="B139" s="42" t="s">
        <v>32</v>
      </c>
      <c r="C139" s="44"/>
      <c r="D139" s="44"/>
      <c r="E139" s="44"/>
      <c r="F139" s="46"/>
      <c r="G139" s="48"/>
      <c r="H139" s="49"/>
    </row>
    <row r="140" spans="2:8" ht="15.75">
      <c r="B140" s="43"/>
      <c r="C140" s="45"/>
      <c r="D140" s="45"/>
      <c r="E140" s="45"/>
      <c r="F140" s="47"/>
      <c r="G140" s="50"/>
      <c r="H140" s="51"/>
    </row>
    <row r="141" spans="2:8" ht="15.75">
      <c r="B141" s="55" t="s">
        <v>59</v>
      </c>
      <c r="C141" s="56"/>
      <c r="D141" s="56"/>
      <c r="E141" s="56"/>
      <c r="F141" s="56"/>
      <c r="G141" s="15"/>
      <c r="H141" s="36">
        <f>H34</f>
        <v>0</v>
      </c>
    </row>
    <row r="142" spans="2:8" ht="15.75">
      <c r="B142" s="55" t="s">
        <v>33</v>
      </c>
      <c r="C142" s="56"/>
      <c r="D142" s="56"/>
      <c r="E142" s="56"/>
      <c r="F142" s="56"/>
      <c r="G142" s="15"/>
      <c r="H142" s="36">
        <f>H68</f>
        <v>0</v>
      </c>
    </row>
    <row r="143" spans="2:8" ht="15.75">
      <c r="B143" s="55" t="s">
        <v>34</v>
      </c>
      <c r="C143" s="56"/>
      <c r="D143" s="56"/>
      <c r="E143" s="56"/>
      <c r="F143" s="56"/>
      <c r="G143" s="15"/>
      <c r="H143" s="36">
        <f>H102</f>
        <v>0</v>
      </c>
    </row>
    <row r="144" spans="2:8" ht="15.75">
      <c r="B144" s="55" t="s">
        <v>31</v>
      </c>
      <c r="C144" s="56"/>
      <c r="D144" s="56"/>
      <c r="E144" s="56"/>
      <c r="F144" s="56"/>
      <c r="G144" s="15"/>
      <c r="H144" s="36">
        <f>H136</f>
        <v>0</v>
      </c>
    </row>
    <row r="145" spans="2:8" ht="15.75">
      <c r="B145" s="55" t="s">
        <v>35</v>
      </c>
      <c r="C145" s="56"/>
      <c r="D145" s="56"/>
      <c r="E145" s="56"/>
      <c r="F145" s="56"/>
      <c r="G145" s="22" t="s">
        <v>20</v>
      </c>
      <c r="H145" s="36">
        <f>H141+H142+H143+H144</f>
        <v>0</v>
      </c>
    </row>
    <row r="146" spans="2:8" ht="16.5" thickBot="1">
      <c r="B146" s="62"/>
      <c r="C146" s="63"/>
      <c r="D146" s="63"/>
      <c r="E146" s="63"/>
      <c r="F146" s="63"/>
      <c r="G146" s="26"/>
      <c r="H146" s="18" t="s">
        <v>30</v>
      </c>
    </row>
    <row r="147" ht="15">
      <c r="B147" s="19"/>
    </row>
    <row r="148" ht="15">
      <c r="B148" s="1" t="s">
        <v>42</v>
      </c>
    </row>
    <row r="149" ht="15">
      <c r="B149" s="1" t="s">
        <v>43</v>
      </c>
    </row>
    <row r="150" ht="15">
      <c r="B150" s="1" t="s">
        <v>44</v>
      </c>
    </row>
    <row r="151" spans="2:3" ht="15">
      <c r="B151" s="1" t="s">
        <v>45</v>
      </c>
      <c r="C151" s="1" t="s">
        <v>46</v>
      </c>
    </row>
    <row r="152" ht="15">
      <c r="B152" s="1" t="s">
        <v>47</v>
      </c>
    </row>
    <row r="153" ht="15">
      <c r="B153" s="1" t="s">
        <v>48</v>
      </c>
    </row>
    <row r="154" spans="2:3" ht="15">
      <c r="B154" s="1" t="s">
        <v>49</v>
      </c>
      <c r="C154" s="1" t="s">
        <v>50</v>
      </c>
    </row>
    <row r="155" ht="15">
      <c r="B155" s="1" t="s">
        <v>51</v>
      </c>
    </row>
    <row r="156" ht="15.75">
      <c r="B156" s="20" t="s">
        <v>52</v>
      </c>
    </row>
  </sheetData>
  <sheetProtection sheet="1" objects="1" scenarios="1"/>
  <mergeCells count="289">
    <mergeCell ref="B7:C8"/>
    <mergeCell ref="D7:D8"/>
    <mergeCell ref="E7:E8"/>
    <mergeCell ref="F7:F8"/>
    <mergeCell ref="G7:G8"/>
    <mergeCell ref="B43:C44"/>
    <mergeCell ref="D43:D44"/>
    <mergeCell ref="B77:C78"/>
    <mergeCell ref="D77:D78"/>
    <mergeCell ref="E43:E44"/>
    <mergeCell ref="F43:F44"/>
    <mergeCell ref="E77:E78"/>
    <mergeCell ref="F77:F78"/>
    <mergeCell ref="G71:H72"/>
    <mergeCell ref="C72:E72"/>
    <mergeCell ref="B73:C74"/>
    <mergeCell ref="D73:D74"/>
    <mergeCell ref="E73:E74"/>
    <mergeCell ref="G73:G74"/>
    <mergeCell ref="C66:D66"/>
    <mergeCell ref="B67:F67"/>
    <mergeCell ref="B68:F68"/>
    <mergeCell ref="B69:F69"/>
    <mergeCell ref="B71:B72"/>
    <mergeCell ref="B144:F144"/>
    <mergeCell ref="B145:F145"/>
    <mergeCell ref="B146:F146"/>
    <mergeCell ref="G139:H140"/>
    <mergeCell ref="C140:E140"/>
    <mergeCell ref="B141:F141"/>
    <mergeCell ref="B142:F142"/>
    <mergeCell ref="B143:F143"/>
    <mergeCell ref="B135:F135"/>
    <mergeCell ref="B136:F136"/>
    <mergeCell ref="B137:F137"/>
    <mergeCell ref="B139:B140"/>
    <mergeCell ref="C139:E139"/>
    <mergeCell ref="F139:F140"/>
    <mergeCell ref="C131:D131"/>
    <mergeCell ref="B132:B133"/>
    <mergeCell ref="C132:D133"/>
    <mergeCell ref="E132:E133"/>
    <mergeCell ref="C134:D134"/>
    <mergeCell ref="B127:C128"/>
    <mergeCell ref="D127:D128"/>
    <mergeCell ref="E127:E128"/>
    <mergeCell ref="G127:G128"/>
    <mergeCell ref="B129:G130"/>
    <mergeCell ref="F127:F128"/>
    <mergeCell ref="F132:F133"/>
    <mergeCell ref="B123:C124"/>
    <mergeCell ref="D123:D124"/>
    <mergeCell ref="E123:E124"/>
    <mergeCell ref="G123:G124"/>
    <mergeCell ref="B125:C126"/>
    <mergeCell ref="D125:D126"/>
    <mergeCell ref="E125:E126"/>
    <mergeCell ref="G125:G126"/>
    <mergeCell ref="B119:C120"/>
    <mergeCell ref="D119:D120"/>
    <mergeCell ref="E119:E120"/>
    <mergeCell ref="G119:G120"/>
    <mergeCell ref="B121:C122"/>
    <mergeCell ref="D121:D122"/>
    <mergeCell ref="E121:E122"/>
    <mergeCell ref="G121:G122"/>
    <mergeCell ref="F119:F120"/>
    <mergeCell ref="F121:F122"/>
    <mergeCell ref="F123:F124"/>
    <mergeCell ref="F125:F126"/>
    <mergeCell ref="B115:C116"/>
    <mergeCell ref="D115:D116"/>
    <mergeCell ref="E115:E116"/>
    <mergeCell ref="G115:G116"/>
    <mergeCell ref="B117:C118"/>
    <mergeCell ref="D117:D118"/>
    <mergeCell ref="E117:E118"/>
    <mergeCell ref="G117:G118"/>
    <mergeCell ref="B109:C110"/>
    <mergeCell ref="D109:D110"/>
    <mergeCell ref="E109:E110"/>
    <mergeCell ref="G109:G110"/>
    <mergeCell ref="B113:C114"/>
    <mergeCell ref="D113:D114"/>
    <mergeCell ref="E113:E114"/>
    <mergeCell ref="G113:G114"/>
    <mergeCell ref="F109:F110"/>
    <mergeCell ref="F113:F114"/>
    <mergeCell ref="F115:F116"/>
    <mergeCell ref="F117:F118"/>
    <mergeCell ref="B111:C112"/>
    <mergeCell ref="D111:D112"/>
    <mergeCell ref="E111:E112"/>
    <mergeCell ref="F111:F112"/>
    <mergeCell ref="G105:H106"/>
    <mergeCell ref="C106:E106"/>
    <mergeCell ref="B107:C108"/>
    <mergeCell ref="D107:D108"/>
    <mergeCell ref="E107:E108"/>
    <mergeCell ref="G107:G108"/>
    <mergeCell ref="B101:F101"/>
    <mergeCell ref="B102:F102"/>
    <mergeCell ref="B103:F103"/>
    <mergeCell ref="B105:B106"/>
    <mergeCell ref="C105:E105"/>
    <mergeCell ref="F105:F106"/>
    <mergeCell ref="F107:F108"/>
    <mergeCell ref="C97:D97"/>
    <mergeCell ref="B98:B99"/>
    <mergeCell ref="C98:D99"/>
    <mergeCell ref="E98:E99"/>
    <mergeCell ref="C100:D100"/>
    <mergeCell ref="B93:C94"/>
    <mergeCell ref="D93:D94"/>
    <mergeCell ref="E93:E94"/>
    <mergeCell ref="G93:G94"/>
    <mergeCell ref="B95:G96"/>
    <mergeCell ref="F93:F94"/>
    <mergeCell ref="F98:F99"/>
    <mergeCell ref="B89:C90"/>
    <mergeCell ref="D89:D90"/>
    <mergeCell ref="E89:E90"/>
    <mergeCell ref="G89:G90"/>
    <mergeCell ref="B91:C92"/>
    <mergeCell ref="D91:D92"/>
    <mergeCell ref="E91:E92"/>
    <mergeCell ref="G91:G92"/>
    <mergeCell ref="B85:C86"/>
    <mergeCell ref="D85:D86"/>
    <mergeCell ref="E85:E86"/>
    <mergeCell ref="G85:G86"/>
    <mergeCell ref="B87:C88"/>
    <mergeCell ref="D87:D88"/>
    <mergeCell ref="E87:E88"/>
    <mergeCell ref="G87:G88"/>
    <mergeCell ref="F85:F86"/>
    <mergeCell ref="F87:F88"/>
    <mergeCell ref="F89:F90"/>
    <mergeCell ref="F91:F92"/>
    <mergeCell ref="B81:C82"/>
    <mergeCell ref="D81:D82"/>
    <mergeCell ref="E81:E82"/>
    <mergeCell ref="G81:G82"/>
    <mergeCell ref="B83:C84"/>
    <mergeCell ref="D83:D84"/>
    <mergeCell ref="E83:E84"/>
    <mergeCell ref="G83:G84"/>
    <mergeCell ref="B75:C76"/>
    <mergeCell ref="D75:D76"/>
    <mergeCell ref="E75:E76"/>
    <mergeCell ref="G75:G76"/>
    <mergeCell ref="B79:C80"/>
    <mergeCell ref="D79:D80"/>
    <mergeCell ref="E79:E80"/>
    <mergeCell ref="G79:G80"/>
    <mergeCell ref="F75:F76"/>
    <mergeCell ref="F79:F80"/>
    <mergeCell ref="F81:F82"/>
    <mergeCell ref="F83:F84"/>
    <mergeCell ref="C71:E71"/>
    <mergeCell ref="F71:F72"/>
    <mergeCell ref="F73:F74"/>
    <mergeCell ref="B61:G62"/>
    <mergeCell ref="C63:D63"/>
    <mergeCell ref="B64:B65"/>
    <mergeCell ref="C64:D65"/>
    <mergeCell ref="E64:E65"/>
    <mergeCell ref="B57:C58"/>
    <mergeCell ref="D57:D58"/>
    <mergeCell ref="E57:E58"/>
    <mergeCell ref="G57:G58"/>
    <mergeCell ref="B59:C60"/>
    <mergeCell ref="D59:D60"/>
    <mergeCell ref="E59:E60"/>
    <mergeCell ref="G59:G60"/>
    <mergeCell ref="F57:F58"/>
    <mergeCell ref="F59:F60"/>
    <mergeCell ref="F64:F65"/>
    <mergeCell ref="B53:C54"/>
    <mergeCell ref="D53:D54"/>
    <mergeCell ref="E53:E54"/>
    <mergeCell ref="G53:G54"/>
    <mergeCell ref="B55:C56"/>
    <mergeCell ref="D55:D56"/>
    <mergeCell ref="E55:E56"/>
    <mergeCell ref="G55:G56"/>
    <mergeCell ref="B49:C50"/>
    <mergeCell ref="D49:D50"/>
    <mergeCell ref="E49:E50"/>
    <mergeCell ref="G49:G50"/>
    <mergeCell ref="B51:C52"/>
    <mergeCell ref="D51:D52"/>
    <mergeCell ref="E51:E52"/>
    <mergeCell ref="G51:G52"/>
    <mergeCell ref="F49:F50"/>
    <mergeCell ref="F51:F52"/>
    <mergeCell ref="F53:F54"/>
    <mergeCell ref="F55:F56"/>
    <mergeCell ref="B45:C46"/>
    <mergeCell ref="D45:D46"/>
    <mergeCell ref="E45:E46"/>
    <mergeCell ref="G45:G46"/>
    <mergeCell ref="B47:C48"/>
    <mergeCell ref="D47:D48"/>
    <mergeCell ref="E47:E48"/>
    <mergeCell ref="G47:G48"/>
    <mergeCell ref="B39:C40"/>
    <mergeCell ref="D39:D40"/>
    <mergeCell ref="E39:E40"/>
    <mergeCell ref="G39:G40"/>
    <mergeCell ref="B41:C42"/>
    <mergeCell ref="D41:D42"/>
    <mergeCell ref="E41:E42"/>
    <mergeCell ref="G41:G42"/>
    <mergeCell ref="F39:F40"/>
    <mergeCell ref="F41:F42"/>
    <mergeCell ref="F45:F46"/>
    <mergeCell ref="F47:F48"/>
    <mergeCell ref="B37:B38"/>
    <mergeCell ref="C37:E37"/>
    <mergeCell ref="F37:F38"/>
    <mergeCell ref="G37:H38"/>
    <mergeCell ref="C38:E38"/>
    <mergeCell ref="B1:H1"/>
    <mergeCell ref="B30:B31"/>
    <mergeCell ref="C30:D31"/>
    <mergeCell ref="E30:E31"/>
    <mergeCell ref="C32:D32"/>
    <mergeCell ref="B23:C24"/>
    <mergeCell ref="D23:D24"/>
    <mergeCell ref="E23:E24"/>
    <mergeCell ref="G23:G24"/>
    <mergeCell ref="B27:G28"/>
    <mergeCell ref="C29:D29"/>
    <mergeCell ref="B19:C20"/>
    <mergeCell ref="D19:D20"/>
    <mergeCell ref="B21:C22"/>
    <mergeCell ref="D21:D22"/>
    <mergeCell ref="E21:E22"/>
    <mergeCell ref="G21:G22"/>
    <mergeCell ref="B35:F35"/>
    <mergeCell ref="B33:F33"/>
    <mergeCell ref="B34:F34"/>
    <mergeCell ref="B17:C18"/>
    <mergeCell ref="D17:D18"/>
    <mergeCell ref="E17:E18"/>
    <mergeCell ref="G17:G18"/>
    <mergeCell ref="E19:E20"/>
    <mergeCell ref="G19:G20"/>
    <mergeCell ref="B25:C26"/>
    <mergeCell ref="D25:D26"/>
    <mergeCell ref="E25:E26"/>
    <mergeCell ref="G25:G26"/>
    <mergeCell ref="F17:F18"/>
    <mergeCell ref="F19:F20"/>
    <mergeCell ref="F21:F22"/>
    <mergeCell ref="F23:F24"/>
    <mergeCell ref="F25:F26"/>
    <mergeCell ref="F30:F31"/>
    <mergeCell ref="B9:C10"/>
    <mergeCell ref="D9:D10"/>
    <mergeCell ref="E9:E10"/>
    <mergeCell ref="G9:G10"/>
    <mergeCell ref="B15:C16"/>
    <mergeCell ref="D15:D16"/>
    <mergeCell ref="E15:E16"/>
    <mergeCell ref="G15:G16"/>
    <mergeCell ref="B11:C12"/>
    <mergeCell ref="D11:D12"/>
    <mergeCell ref="E11:E12"/>
    <mergeCell ref="G11:G12"/>
    <mergeCell ref="B13:C14"/>
    <mergeCell ref="D13:D14"/>
    <mergeCell ref="E13:E14"/>
    <mergeCell ref="G13:G14"/>
    <mergeCell ref="F9:F10"/>
    <mergeCell ref="F11:F12"/>
    <mergeCell ref="F13:F14"/>
    <mergeCell ref="F15:F16"/>
    <mergeCell ref="B5:C6"/>
    <mergeCell ref="D5:D6"/>
    <mergeCell ref="E5:E6"/>
    <mergeCell ref="G5:G6"/>
    <mergeCell ref="B3:B4"/>
    <mergeCell ref="C3:E3"/>
    <mergeCell ref="C4:E4"/>
    <mergeCell ref="F3:F4"/>
    <mergeCell ref="G3:H4"/>
    <mergeCell ref="F5:F6"/>
  </mergeCells>
  <printOptions/>
  <pageMargins left="0.7" right="0.7" top="0.75" bottom="0.75" header="0.3" footer="0.3"/>
  <pageSetup horizontalDpi="600" verticalDpi="600" orientation="landscape" r:id="rId1"/>
  <headerFooter>
    <oddFooter>&amp;CData Entry Services MDH OPASS # 19-18303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LVargas-Ruiz</dc:creator>
  <cp:keywords/>
  <dc:description/>
  <cp:lastModifiedBy>Naishadh Desai</cp:lastModifiedBy>
  <dcterms:created xsi:type="dcterms:W3CDTF">2018-06-08T13:09:50Z</dcterms:created>
  <dcterms:modified xsi:type="dcterms:W3CDTF">2020-05-20T18:12:44Z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H6UAVAWAAMPH-1-1249</vt:lpwstr>
  </property>
  <property fmtid="{D5CDD505-2E9C-101B-9397-08002B2CF9AE}" pid="4" name="_dlc_DocIdItemGu">
    <vt:lpwstr>aab3f0ad-b127-4621-81ab-109debf0995e</vt:lpwstr>
  </property>
  <property fmtid="{D5CDD505-2E9C-101B-9397-08002B2CF9AE}" pid="5" name="_dlc_DocIdU">
    <vt:lpwstr>http://oit-msdn-sp3:33511/procumnt/_layouts/DocIdRedir.aspx?ID=H6UAVAWAAMPH-1-1249, H6UAVAWAAMPH-1-1249</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